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E:\SATU DATA KALBAR\Dari Pak Sukaliman\"/>
    </mc:Choice>
  </mc:AlternateContent>
  <xr:revisionPtr revIDLastSave="0" documentId="13_ncr:1_{AAE82715-0E02-44CE-BCEB-B97CDFB21572}" xr6:coauthVersionLast="45" xr6:coauthVersionMax="47" xr10:uidLastSave="{00000000-0000-0000-0000-000000000000}"/>
  <bookViews>
    <workbookView xWindow="-120" yWindow="-120" windowWidth="29040" windowHeight="15840" firstSheet="12" activeTab="12" xr2:uid="{00000000-000D-0000-FFFF-FFFF00000000}"/>
  </bookViews>
  <sheets>
    <sheet name="28 Agustus 2022" sheetId="1" state="hidden" r:id="rId1"/>
    <sheet name="29 Agustus 2022" sheetId="2" state="hidden" r:id="rId2"/>
    <sheet name="30 Agustus 2022" sheetId="3" state="hidden" r:id="rId3"/>
    <sheet name="31 Agustus 2022" sheetId="4" state="hidden" r:id="rId4"/>
    <sheet name="1 September 2022" sheetId="5" state="hidden" r:id="rId5"/>
    <sheet name="2 September 2022" sheetId="6" state="hidden" r:id="rId6"/>
    <sheet name="3 September 2022" sheetId="7" state="hidden" r:id="rId7"/>
    <sheet name="4 September 2022" sheetId="8" state="hidden" r:id="rId8"/>
    <sheet name="5 September 2022" sheetId="9" state="hidden" r:id="rId9"/>
    <sheet name="6 September 2022" sheetId="10" state="hidden" r:id="rId10"/>
    <sheet name="7 September 2022" sheetId="11" state="hidden" r:id="rId11"/>
    <sheet name="8 September 2022" sheetId="12" state="hidden" r:id="rId12"/>
    <sheet name="9 September 2022" sheetId="13" r:id="rId1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4" i="13" l="1"/>
  <c r="G13" i="13"/>
  <c r="F13" i="13"/>
  <c r="C13" i="13"/>
  <c r="E13" i="13" s="1"/>
  <c r="G12" i="13"/>
  <c r="D12" i="13"/>
  <c r="F12" i="13" s="1"/>
  <c r="G11" i="13"/>
  <c r="G10" i="13"/>
  <c r="F10" i="13"/>
  <c r="C10" i="13"/>
  <c r="E10" i="13" s="1"/>
  <c r="G9" i="13"/>
  <c r="F9" i="13"/>
  <c r="C9" i="13"/>
  <c r="E9" i="13" s="1"/>
  <c r="G8" i="13"/>
  <c r="F8" i="13"/>
  <c r="C8" i="13"/>
  <c r="E8" i="13" s="1"/>
  <c r="G7" i="13"/>
  <c r="F7" i="13"/>
  <c r="C7" i="13"/>
  <c r="E7" i="13" s="1"/>
  <c r="G6" i="13"/>
  <c r="F6" i="13"/>
  <c r="C6" i="13"/>
  <c r="E6" i="13" s="1"/>
  <c r="G5" i="13"/>
  <c r="F5" i="13"/>
  <c r="C5" i="13"/>
  <c r="E5" i="13" s="1"/>
  <c r="G4" i="13"/>
  <c r="F4" i="13"/>
  <c r="C4" i="13"/>
  <c r="E4" i="13" s="1"/>
  <c r="G3" i="13"/>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F59" i="12" s="1"/>
  <c r="H18" i="12"/>
  <c r="K18" i="12" s="1"/>
  <c r="H17" i="12"/>
  <c r="K17" i="12" s="1"/>
  <c r="G17" i="12"/>
  <c r="F17" i="12"/>
  <c r="D17" i="12"/>
  <c r="H16" i="12"/>
  <c r="K16" i="12" s="1"/>
  <c r="E16" i="12"/>
  <c r="C12" i="13" s="1"/>
  <c r="E12" i="13" s="1"/>
  <c r="D16" i="12"/>
  <c r="F16" i="12" s="1"/>
  <c r="H15" i="12"/>
  <c r="K15" i="12" s="1"/>
  <c r="K14" i="12"/>
  <c r="H14" i="12"/>
  <c r="G14" i="12"/>
  <c r="D14" i="12"/>
  <c r="F14" i="12" s="1"/>
  <c r="H13" i="12"/>
  <c r="K13" i="12" s="1"/>
  <c r="G13" i="12"/>
  <c r="D13" i="12"/>
  <c r="F13" i="12" s="1"/>
  <c r="K12" i="12"/>
  <c r="H12" i="12"/>
  <c r="G12" i="12"/>
  <c r="D12" i="12"/>
  <c r="F12" i="12" s="1"/>
  <c r="H11" i="12"/>
  <c r="K11" i="12" s="1"/>
  <c r="G11" i="12"/>
  <c r="D11" i="12"/>
  <c r="F11" i="12" s="1"/>
  <c r="K10" i="12"/>
  <c r="H10" i="12"/>
  <c r="G10" i="12"/>
  <c r="D10" i="12"/>
  <c r="F10" i="12" s="1"/>
  <c r="H9" i="12"/>
  <c r="K9" i="12" s="1"/>
  <c r="G9" i="12"/>
  <c r="D9" i="12"/>
  <c r="F9" i="12" s="1"/>
  <c r="K8" i="12"/>
  <c r="H8" i="12"/>
  <c r="G8" i="12"/>
  <c r="D8" i="12"/>
  <c r="F8" i="12" s="1"/>
  <c r="H7" i="12"/>
  <c r="K7" i="12" s="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F59" i="11" s="1"/>
  <c r="F60" i="11" s="1"/>
  <c r="F61" i="11" s="1"/>
  <c r="F62" i="11" s="1"/>
  <c r="F63" i="11" s="1"/>
  <c r="F64" i="11" s="1"/>
  <c r="F65" i="11" s="1"/>
  <c r="F66" i="11" s="1"/>
  <c r="F67" i="11" s="1"/>
  <c r="F68" i="11" s="1"/>
  <c r="F69" i="11" s="1"/>
  <c r="F70" i="11" s="1"/>
  <c r="F71" i="11" s="1"/>
  <c r="F72" i="11" s="1"/>
  <c r="F73" i="11" s="1"/>
  <c r="F74" i="11" s="1"/>
  <c r="F75" i="11" s="1"/>
  <c r="F76" i="11" s="1"/>
  <c r="F77" i="11" s="1"/>
  <c r="F78" i="11" s="1"/>
  <c r="F79" i="11" s="1"/>
  <c r="F80" i="11" s="1"/>
  <c r="F81" i="11" s="1"/>
  <c r="F82" i="11" s="1"/>
  <c r="F83" i="11" s="1"/>
  <c r="F84" i="11" s="1"/>
  <c r="F85" i="11" s="1"/>
  <c r="F86" i="11" s="1"/>
  <c r="F87" i="11" s="1"/>
  <c r="F88" i="11" s="1"/>
  <c r="F89" i="11" s="1"/>
  <c r="H18" i="11"/>
  <c r="K18" i="11" s="1"/>
  <c r="H17" i="11"/>
  <c r="K17" i="11" s="1"/>
  <c r="G17" i="11"/>
  <c r="D17" i="11"/>
  <c r="F17" i="11" s="1"/>
  <c r="H16" i="11"/>
  <c r="K16" i="11" s="1"/>
  <c r="G16" i="11"/>
  <c r="D16" i="11"/>
  <c r="F16" i="11" s="1"/>
  <c r="H15" i="11"/>
  <c r="K15" i="11" s="1"/>
  <c r="H14" i="11"/>
  <c r="K14" i="11" s="1"/>
  <c r="G14" i="11"/>
  <c r="D14" i="11"/>
  <c r="F14" i="11" s="1"/>
  <c r="H13" i="11"/>
  <c r="K13" i="11" s="1"/>
  <c r="G13" i="11"/>
  <c r="D13" i="11"/>
  <c r="F13" i="11" s="1"/>
  <c r="H12" i="11"/>
  <c r="K12" i="11" s="1"/>
  <c r="G12" i="11"/>
  <c r="D12" i="11"/>
  <c r="F12" i="11" s="1"/>
  <c r="H11" i="11"/>
  <c r="K11" i="11" s="1"/>
  <c r="G11" i="11"/>
  <c r="D11" i="11"/>
  <c r="F11" i="11" s="1"/>
  <c r="H10" i="11"/>
  <c r="K10" i="11" s="1"/>
  <c r="G10" i="11"/>
  <c r="D10" i="11"/>
  <c r="F10" i="11" s="1"/>
  <c r="H9" i="11"/>
  <c r="K9" i="11" s="1"/>
  <c r="G9" i="11"/>
  <c r="D9" i="11"/>
  <c r="F9" i="11" s="1"/>
  <c r="H8" i="11"/>
  <c r="K8" i="11" s="1"/>
  <c r="G8" i="11"/>
  <c r="D8" i="11"/>
  <c r="F8" i="11" s="1"/>
  <c r="H7" i="11"/>
  <c r="K7" i="11" s="1"/>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F92" i="10"/>
  <c r="F93" i="10" s="1"/>
  <c r="F94" i="10" s="1"/>
  <c r="F95" i="10" s="1"/>
  <c r="F96" i="10" s="1"/>
  <c r="F97" i="10" s="1"/>
  <c r="F98" i="10" s="1"/>
  <c r="F99" i="10" s="1"/>
  <c r="F100" i="10" s="1"/>
  <c r="F101" i="10" s="1"/>
  <c r="F102" i="10" s="1"/>
  <c r="F103" i="10" s="1"/>
  <c r="F104" i="10" s="1"/>
  <c r="F105" i="10" s="1"/>
  <c r="F106" i="10" s="1"/>
  <c r="F107" i="10" s="1"/>
  <c r="F108" i="10" s="1"/>
  <c r="F109" i="10" s="1"/>
  <c r="F110" i="10" s="1"/>
  <c r="F111" i="10" s="1"/>
  <c r="F112" i="10" s="1"/>
  <c r="F113" i="10" s="1"/>
  <c r="F114" i="10" s="1"/>
  <c r="F115" i="10" s="1"/>
  <c r="F116" i="10" s="1"/>
  <c r="F117" i="10" s="1"/>
  <c r="F118" i="10" s="1"/>
  <c r="E92" i="10"/>
  <c r="G92" i="10" s="1"/>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F59" i="10"/>
  <c r="F60" i="10" s="1"/>
  <c r="F61" i="10" s="1"/>
  <c r="F62" i="10" s="1"/>
  <c r="F63" i="10" s="1"/>
  <c r="F64" i="10" s="1"/>
  <c r="F65" i="10" s="1"/>
  <c r="F66" i="10" s="1"/>
  <c r="F67" i="10" s="1"/>
  <c r="F68" i="10" s="1"/>
  <c r="F69" i="10" s="1"/>
  <c r="F70" i="10" s="1"/>
  <c r="F71" i="10" s="1"/>
  <c r="F72" i="10" s="1"/>
  <c r="F73" i="10" s="1"/>
  <c r="F74" i="10" s="1"/>
  <c r="F75" i="10" s="1"/>
  <c r="F76" i="10" s="1"/>
  <c r="F77" i="10" s="1"/>
  <c r="F78" i="10" s="1"/>
  <c r="F79" i="10" s="1"/>
  <c r="F80" i="10" s="1"/>
  <c r="F81" i="10" s="1"/>
  <c r="F82" i="10" s="1"/>
  <c r="F83" i="10" s="1"/>
  <c r="F84" i="10" s="1"/>
  <c r="F85" i="10" s="1"/>
  <c r="F86" i="10" s="1"/>
  <c r="F87" i="10" s="1"/>
  <c r="F88" i="10" s="1"/>
  <c r="F89" i="10" s="1"/>
  <c r="E59" i="10"/>
  <c r="H18" i="10"/>
  <c r="K18" i="10" s="1"/>
  <c r="K17" i="10"/>
  <c r="H17" i="10"/>
  <c r="G17" i="10"/>
  <c r="D17" i="10"/>
  <c r="F17" i="10" s="1"/>
  <c r="H16" i="10"/>
  <c r="K16" i="10" s="1"/>
  <c r="G16" i="10"/>
  <c r="H15" i="10"/>
  <c r="K15" i="10" s="1"/>
  <c r="K14" i="10"/>
  <c r="H14" i="10"/>
  <c r="G14" i="10"/>
  <c r="D14" i="10"/>
  <c r="F14" i="10" s="1"/>
  <c r="H13" i="10"/>
  <c r="K13" i="10" s="1"/>
  <c r="G13" i="10"/>
  <c r="D13" i="10"/>
  <c r="F13" i="10" s="1"/>
  <c r="K12" i="10"/>
  <c r="H12" i="10"/>
  <c r="G12" i="10"/>
  <c r="D12" i="10"/>
  <c r="F12" i="10" s="1"/>
  <c r="H11" i="10"/>
  <c r="K11" i="10" s="1"/>
  <c r="G11" i="10"/>
  <c r="D11" i="10"/>
  <c r="F11" i="10" s="1"/>
  <c r="K10" i="10"/>
  <c r="H10" i="10"/>
  <c r="G10" i="10"/>
  <c r="D10" i="10"/>
  <c r="F10" i="10" s="1"/>
  <c r="H9" i="10"/>
  <c r="K9" i="10" s="1"/>
  <c r="G9" i="10"/>
  <c r="D9" i="10"/>
  <c r="F9" i="10" s="1"/>
  <c r="K8" i="10"/>
  <c r="H8" i="10"/>
  <c r="G8" i="10"/>
  <c r="D8" i="10"/>
  <c r="F8" i="10" s="1"/>
  <c r="H7" i="10"/>
  <c r="K7" i="10" s="1"/>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F59" i="9" s="1"/>
  <c r="F60" i="9" s="1"/>
  <c r="F61" i="9" s="1"/>
  <c r="H18" i="9"/>
  <c r="K18" i="9" s="1"/>
  <c r="H17" i="9"/>
  <c r="K17" i="9" s="1"/>
  <c r="G17" i="9"/>
  <c r="H16" i="9"/>
  <c r="K16" i="9" s="1"/>
  <c r="H15" i="9"/>
  <c r="K15" i="9" s="1"/>
  <c r="H14" i="9"/>
  <c r="K14" i="9" s="1"/>
  <c r="G14" i="9"/>
  <c r="D14" i="9"/>
  <c r="F14" i="9" s="1"/>
  <c r="K13" i="9"/>
  <c r="H13" i="9"/>
  <c r="G13" i="9"/>
  <c r="D13" i="9"/>
  <c r="F13" i="9" s="1"/>
  <c r="H12" i="9"/>
  <c r="K12" i="9" s="1"/>
  <c r="G12" i="9"/>
  <c r="D12" i="9"/>
  <c r="F12" i="9" s="1"/>
  <c r="K11" i="9"/>
  <c r="H11" i="9"/>
  <c r="G11" i="9"/>
  <c r="D11" i="9"/>
  <c r="F11" i="9" s="1"/>
  <c r="H10" i="9"/>
  <c r="K10" i="9" s="1"/>
  <c r="G10" i="9"/>
  <c r="D10" i="9"/>
  <c r="F10" i="9" s="1"/>
  <c r="K9" i="9"/>
  <c r="H9" i="9"/>
  <c r="G9" i="9"/>
  <c r="D9" i="9"/>
  <c r="F9" i="9" s="1"/>
  <c r="H8" i="9"/>
  <c r="K8" i="9" s="1"/>
  <c r="G8" i="9"/>
  <c r="D8" i="9"/>
  <c r="F8" i="9" s="1"/>
  <c r="K7" i="9"/>
  <c r="H7" i="9"/>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F59" i="8" s="1"/>
  <c r="F60" i="8" s="1"/>
  <c r="F61" i="8" s="1"/>
  <c r="H18" i="8"/>
  <c r="K18" i="8" s="1"/>
  <c r="H17" i="8"/>
  <c r="K17" i="8" s="1"/>
  <c r="E17" i="8"/>
  <c r="D17" i="9" s="1"/>
  <c r="F17" i="9" s="1"/>
  <c r="D17" i="8"/>
  <c r="F17" i="8" s="1"/>
  <c r="H16" i="8"/>
  <c r="K16" i="8" s="1"/>
  <c r="H15" i="8"/>
  <c r="K15" i="8" s="1"/>
  <c r="H14" i="8"/>
  <c r="K14" i="8" s="1"/>
  <c r="G14" i="8"/>
  <c r="F14" i="8"/>
  <c r="D14" i="8"/>
  <c r="H13" i="8"/>
  <c r="K13" i="8" s="1"/>
  <c r="G13" i="8"/>
  <c r="D13" i="8"/>
  <c r="F13" i="8" s="1"/>
  <c r="H12" i="8"/>
  <c r="K12" i="8" s="1"/>
  <c r="G12" i="8"/>
  <c r="F12" i="8"/>
  <c r="D12" i="8"/>
  <c r="H11" i="8"/>
  <c r="K11" i="8" s="1"/>
  <c r="G11" i="8"/>
  <c r="D11" i="8"/>
  <c r="F11" i="8" s="1"/>
  <c r="H10" i="8"/>
  <c r="K10" i="8" s="1"/>
  <c r="G10" i="8"/>
  <c r="F10" i="8"/>
  <c r="D10" i="8"/>
  <c r="H9" i="8"/>
  <c r="K9" i="8" s="1"/>
  <c r="G9" i="8"/>
  <c r="D9" i="8"/>
  <c r="F9" i="8" s="1"/>
  <c r="H8" i="8"/>
  <c r="K8" i="8" s="1"/>
  <c r="G8" i="8"/>
  <c r="F8" i="8"/>
  <c r="D8" i="8"/>
  <c r="H7" i="8"/>
  <c r="K7" i="8" s="1"/>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F59" i="7" s="1"/>
  <c r="H18" i="7"/>
  <c r="K18" i="7" s="1"/>
  <c r="H17" i="7"/>
  <c r="K17" i="7" s="1"/>
  <c r="G17" i="7"/>
  <c r="D17" i="7"/>
  <c r="F17" i="7" s="1"/>
  <c r="H16" i="7"/>
  <c r="K16" i="7" s="1"/>
  <c r="H15" i="7"/>
  <c r="K15" i="7" s="1"/>
  <c r="H14" i="7"/>
  <c r="K14" i="7" s="1"/>
  <c r="G14" i="7"/>
  <c r="D14" i="7"/>
  <c r="F14" i="7" s="1"/>
  <c r="H13" i="7"/>
  <c r="K13" i="7" s="1"/>
  <c r="G13" i="7"/>
  <c r="D13" i="7"/>
  <c r="F13" i="7" s="1"/>
  <c r="H12" i="7"/>
  <c r="K12" i="7" s="1"/>
  <c r="G12" i="7"/>
  <c r="D12" i="7"/>
  <c r="F12" i="7" s="1"/>
  <c r="H11" i="7"/>
  <c r="K11" i="7" s="1"/>
  <c r="G11" i="7"/>
  <c r="D11" i="7"/>
  <c r="F11" i="7" s="1"/>
  <c r="K10" i="7"/>
  <c r="H10" i="7"/>
  <c r="G10" i="7"/>
  <c r="D10" i="7"/>
  <c r="F10" i="7" s="1"/>
  <c r="H9" i="7"/>
  <c r="K9" i="7" s="1"/>
  <c r="G9" i="7"/>
  <c r="D9" i="7"/>
  <c r="F9" i="7" s="1"/>
  <c r="H8" i="7"/>
  <c r="K8" i="7" s="1"/>
  <c r="G8" i="7"/>
  <c r="D8" i="7"/>
  <c r="F8" i="7" s="1"/>
  <c r="H7" i="7"/>
  <c r="K7" i="7" s="1"/>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F59" i="6" s="1"/>
  <c r="F60" i="6" s="1"/>
  <c r="K18" i="6"/>
  <c r="H18" i="6"/>
  <c r="H17" i="6"/>
  <c r="K17" i="6" s="1"/>
  <c r="G17" i="6"/>
  <c r="D17" i="6"/>
  <c r="F17" i="6" s="1"/>
  <c r="H16" i="6"/>
  <c r="K16" i="6" s="1"/>
  <c r="H15" i="6"/>
  <c r="K15" i="6" s="1"/>
  <c r="H14" i="6"/>
  <c r="K14" i="6" s="1"/>
  <c r="G14" i="6"/>
  <c r="D14" i="6"/>
  <c r="F14" i="6" s="1"/>
  <c r="K13" i="6"/>
  <c r="H13" i="6"/>
  <c r="G13" i="6"/>
  <c r="D13" i="6"/>
  <c r="F13" i="6" s="1"/>
  <c r="H12" i="6"/>
  <c r="K12" i="6" s="1"/>
  <c r="G12" i="6"/>
  <c r="D12" i="6"/>
  <c r="F12" i="6" s="1"/>
  <c r="K11" i="6"/>
  <c r="H11" i="6"/>
  <c r="G11" i="6"/>
  <c r="D11" i="6"/>
  <c r="F11" i="6" s="1"/>
  <c r="H10" i="6"/>
  <c r="K10" i="6" s="1"/>
  <c r="G10" i="6"/>
  <c r="D10" i="6"/>
  <c r="F10" i="6" s="1"/>
  <c r="K9" i="6"/>
  <c r="H9" i="6"/>
  <c r="G9" i="6"/>
  <c r="D9" i="6"/>
  <c r="F9" i="6" s="1"/>
  <c r="H8" i="6"/>
  <c r="K8" i="6" s="1"/>
  <c r="G8" i="6"/>
  <c r="D8" i="6"/>
  <c r="F8" i="6" s="1"/>
  <c r="K7" i="6"/>
  <c r="H7" i="6"/>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F59" i="5" s="1"/>
  <c r="F60" i="5" s="1"/>
  <c r="F61" i="5" s="1"/>
  <c r="F62" i="5" s="1"/>
  <c r="F63" i="5" s="1"/>
  <c r="F64" i="5" s="1"/>
  <c r="F65" i="5" s="1"/>
  <c r="F66" i="5" s="1"/>
  <c r="F67" i="5" s="1"/>
  <c r="F68" i="5" s="1"/>
  <c r="F69" i="5" s="1"/>
  <c r="F70" i="5" s="1"/>
  <c r="F71" i="5" s="1"/>
  <c r="F72" i="5" s="1"/>
  <c r="F73" i="5" s="1"/>
  <c r="F74" i="5" s="1"/>
  <c r="F75" i="5" s="1"/>
  <c r="F76" i="5" s="1"/>
  <c r="F77" i="5" s="1"/>
  <c r="F78" i="5" s="1"/>
  <c r="F79" i="5" s="1"/>
  <c r="F80" i="5" s="1"/>
  <c r="F81" i="5" s="1"/>
  <c r="F82" i="5" s="1"/>
  <c r="F83" i="5" s="1"/>
  <c r="F84" i="5" s="1"/>
  <c r="F85" i="5" s="1"/>
  <c r="F86" i="5" s="1"/>
  <c r="F87" i="5" s="1"/>
  <c r="F88" i="5" s="1"/>
  <c r="F89" i="5" s="1"/>
  <c r="H18" i="5"/>
  <c r="K18" i="5" s="1"/>
  <c r="H17" i="5"/>
  <c r="K17" i="5" s="1"/>
  <c r="G17" i="5"/>
  <c r="F17" i="5"/>
  <c r="D17" i="5"/>
  <c r="H16" i="5"/>
  <c r="K16" i="5" s="1"/>
  <c r="H15" i="5"/>
  <c r="K15" i="5" s="1"/>
  <c r="H14" i="5"/>
  <c r="K14" i="5" s="1"/>
  <c r="G14" i="5"/>
  <c r="D14" i="5"/>
  <c r="F14" i="5" s="1"/>
  <c r="H13" i="5"/>
  <c r="K13" i="5" s="1"/>
  <c r="G13" i="5"/>
  <c r="D13" i="5"/>
  <c r="F13" i="5" s="1"/>
  <c r="K12" i="5"/>
  <c r="G12" i="5"/>
  <c r="D12" i="5"/>
  <c r="F12" i="5" s="1"/>
  <c r="H11" i="5"/>
  <c r="K11" i="5" s="1"/>
  <c r="G11" i="5"/>
  <c r="D11" i="5"/>
  <c r="F11" i="5" s="1"/>
  <c r="H10" i="5"/>
  <c r="K10" i="5" s="1"/>
  <c r="G10" i="5"/>
  <c r="F10" i="5"/>
  <c r="D10" i="5"/>
  <c r="H9" i="5"/>
  <c r="K9" i="5" s="1"/>
  <c r="G9" i="5"/>
  <c r="D9" i="5"/>
  <c r="F9" i="5" s="1"/>
  <c r="H8" i="5"/>
  <c r="K8" i="5" s="1"/>
  <c r="G8" i="5"/>
  <c r="F8" i="5"/>
  <c r="D8" i="5"/>
  <c r="H7" i="5"/>
  <c r="K7" i="5" s="1"/>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F59" i="4" s="1"/>
  <c r="F60" i="4" s="1"/>
  <c r="F61" i="4" s="1"/>
  <c r="F62" i="4" s="1"/>
  <c r="F63" i="4" s="1"/>
  <c r="F64" i="4" s="1"/>
  <c r="F65" i="4" s="1"/>
  <c r="F66" i="4" s="1"/>
  <c r="F67" i="4" s="1"/>
  <c r="F68" i="4" s="1"/>
  <c r="F69" i="4" s="1"/>
  <c r="F70" i="4" s="1"/>
  <c r="F71" i="4" s="1"/>
  <c r="F72" i="4" s="1"/>
  <c r="F73" i="4" s="1"/>
  <c r="F74" i="4" s="1"/>
  <c r="F75" i="4" s="1"/>
  <c r="F76" i="4" s="1"/>
  <c r="F77" i="4" s="1"/>
  <c r="F78" i="4" s="1"/>
  <c r="F79" i="4" s="1"/>
  <c r="F80" i="4" s="1"/>
  <c r="F81" i="4" s="1"/>
  <c r="F82" i="4" s="1"/>
  <c r="F83" i="4" s="1"/>
  <c r="F84" i="4" s="1"/>
  <c r="F85" i="4" s="1"/>
  <c r="F86" i="4" s="1"/>
  <c r="F87" i="4" s="1"/>
  <c r="F88" i="4" s="1"/>
  <c r="F89" i="4" s="1"/>
  <c r="H18" i="4"/>
  <c r="K18" i="4" s="1"/>
  <c r="H17" i="4"/>
  <c r="K17" i="4" s="1"/>
  <c r="G17" i="4"/>
  <c r="F17" i="4"/>
  <c r="D17" i="4"/>
  <c r="H16" i="4"/>
  <c r="K16" i="4" s="1"/>
  <c r="K15" i="4"/>
  <c r="H15" i="4"/>
  <c r="H14" i="4"/>
  <c r="K14" i="4" s="1"/>
  <c r="G14" i="4"/>
  <c r="D14" i="4"/>
  <c r="F14" i="4" s="1"/>
  <c r="H13" i="4"/>
  <c r="K13" i="4" s="1"/>
  <c r="G13" i="4"/>
  <c r="F13" i="4"/>
  <c r="D13" i="4"/>
  <c r="H12" i="4"/>
  <c r="K12" i="4" s="1"/>
  <c r="G12" i="4"/>
  <c r="D12" i="4"/>
  <c r="F12" i="4" s="1"/>
  <c r="H11" i="4"/>
  <c r="K11" i="4" s="1"/>
  <c r="G11" i="4"/>
  <c r="F11" i="4"/>
  <c r="D11" i="4"/>
  <c r="H10" i="4"/>
  <c r="K10" i="4" s="1"/>
  <c r="G10" i="4"/>
  <c r="D10" i="4"/>
  <c r="F10" i="4" s="1"/>
  <c r="H9" i="4"/>
  <c r="K9" i="4" s="1"/>
  <c r="G9" i="4"/>
  <c r="F9" i="4"/>
  <c r="D9" i="4"/>
  <c r="H8" i="4"/>
  <c r="K8" i="4" s="1"/>
  <c r="G8" i="4"/>
  <c r="D8" i="4"/>
  <c r="F8" i="4" s="1"/>
  <c r="H7" i="4"/>
  <c r="K7" i="4" s="1"/>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G117" i="3" s="1"/>
  <c r="G118" i="3" s="1"/>
  <c r="E92" i="3"/>
  <c r="G92" i="3" s="1"/>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F59" i="3" s="1"/>
  <c r="F60" i="3" s="1"/>
  <c r="F61" i="3" s="1"/>
  <c r="F62" i="3" s="1"/>
  <c r="F63" i="3" s="1"/>
  <c r="F64" i="3" s="1"/>
  <c r="F65" i="3" s="1"/>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K18" i="3"/>
  <c r="H18" i="3"/>
  <c r="H17" i="3"/>
  <c r="K17" i="3" s="1"/>
  <c r="G17" i="3"/>
  <c r="D17" i="3"/>
  <c r="F17" i="3" s="1"/>
  <c r="H16" i="3"/>
  <c r="K16" i="3" s="1"/>
  <c r="D16" i="3"/>
  <c r="F16" i="3" s="1"/>
  <c r="E16" i="3" s="1"/>
  <c r="H15" i="3"/>
  <c r="K15" i="3" s="1"/>
  <c r="H14" i="3"/>
  <c r="K14" i="3" s="1"/>
  <c r="G14" i="3"/>
  <c r="H13" i="3"/>
  <c r="K13" i="3" s="1"/>
  <c r="G13" i="3"/>
  <c r="D13" i="3"/>
  <c r="F13" i="3" s="1"/>
  <c r="H12" i="3"/>
  <c r="K12" i="3" s="1"/>
  <c r="G12" i="3"/>
  <c r="F12" i="3"/>
  <c r="D12" i="3"/>
  <c r="H11" i="3"/>
  <c r="K11" i="3" s="1"/>
  <c r="G11" i="3"/>
  <c r="D11" i="3"/>
  <c r="F11" i="3" s="1"/>
  <c r="H10" i="3"/>
  <c r="K10" i="3" s="1"/>
  <c r="G10" i="3"/>
  <c r="F10" i="3"/>
  <c r="D10" i="3"/>
  <c r="H9" i="3"/>
  <c r="K9" i="3" s="1"/>
  <c r="G9" i="3"/>
  <c r="D9" i="3"/>
  <c r="F9" i="3" s="1"/>
  <c r="H8" i="3"/>
  <c r="K8" i="3" s="1"/>
  <c r="G8" i="3"/>
  <c r="F8" i="3"/>
  <c r="D8" i="3"/>
  <c r="H7" i="3"/>
  <c r="K7" i="3" s="1"/>
  <c r="D7" i="3"/>
  <c r="F7" i="3" s="1"/>
  <c r="E7" i="3" s="1"/>
  <c r="H18" i="2"/>
  <c r="K18" i="2" s="1"/>
  <c r="H17" i="2"/>
  <c r="K17" i="2" s="1"/>
  <c r="G17" i="2"/>
  <c r="H16" i="2"/>
  <c r="K16" i="2" s="1"/>
  <c r="G16" i="2"/>
  <c r="F16" i="2"/>
  <c r="D16" i="2"/>
  <c r="H15" i="2"/>
  <c r="K15" i="2" s="1"/>
  <c r="K14" i="2"/>
  <c r="H14" i="2"/>
  <c r="H13" i="2"/>
  <c r="K13" i="2" s="1"/>
  <c r="G13" i="2"/>
  <c r="D13" i="2"/>
  <c r="F13" i="2" s="1"/>
  <c r="H12" i="2"/>
  <c r="K12" i="2" s="1"/>
  <c r="G12" i="2"/>
  <c r="K11" i="2"/>
  <c r="H11" i="2"/>
  <c r="G11" i="2"/>
  <c r="H10" i="2"/>
  <c r="K10" i="2" s="1"/>
  <c r="G10" i="2"/>
  <c r="H9" i="2"/>
  <c r="K9" i="2" s="1"/>
  <c r="G9" i="2"/>
  <c r="H8" i="2"/>
  <c r="K8" i="2" s="1"/>
  <c r="G8" i="2"/>
  <c r="D8" i="2"/>
  <c r="F8" i="2" s="1"/>
  <c r="K7" i="2"/>
  <c r="D18" i="1"/>
  <c r="F18" i="1" s="1"/>
  <c r="E18" i="1" s="1"/>
  <c r="E17" i="1"/>
  <c r="D17" i="2" s="1"/>
  <c r="F17" i="2" s="1"/>
  <c r="D17" i="1"/>
  <c r="F17" i="1" s="1"/>
  <c r="G16" i="1"/>
  <c r="F16" i="1"/>
  <c r="D15" i="1"/>
  <c r="F15" i="1" s="1"/>
  <c r="E15" i="1" s="1"/>
  <c r="E14" i="1"/>
  <c r="D14" i="2" s="1"/>
  <c r="F14" i="2" s="1"/>
  <c r="E14" i="2" s="1"/>
  <c r="D14" i="1"/>
  <c r="F14" i="1" s="1"/>
  <c r="G13" i="1"/>
  <c r="F13" i="1"/>
  <c r="F12" i="1"/>
  <c r="E12" i="1"/>
  <c r="D12" i="2" s="1"/>
  <c r="F12" i="2" s="1"/>
  <c r="E11" i="1"/>
  <c r="D11" i="2" s="1"/>
  <c r="F11" i="2" s="1"/>
  <c r="D11" i="1"/>
  <c r="F11" i="1" s="1"/>
  <c r="E10" i="1"/>
  <c r="G10" i="1" s="1"/>
  <c r="D10" i="1"/>
  <c r="F10" i="1" s="1"/>
  <c r="D9" i="1"/>
  <c r="F9" i="1" s="1"/>
  <c r="G8" i="1"/>
  <c r="F8" i="1"/>
  <c r="F7" i="1"/>
  <c r="E7" i="1"/>
  <c r="D7" i="2" s="1"/>
  <c r="F7" i="2" s="1"/>
  <c r="E7" i="2" s="1"/>
  <c r="G7" i="2" s="1"/>
  <c r="G92" i="9" l="1"/>
  <c r="F92" i="9"/>
  <c r="F93" i="9" s="1"/>
  <c r="F94" i="9" s="1"/>
  <c r="F95" i="9" s="1"/>
  <c r="F96" i="9" s="1"/>
  <c r="F97" i="9" s="1"/>
  <c r="F98" i="9" s="1"/>
  <c r="F99" i="9" s="1"/>
  <c r="F100" i="9" s="1"/>
  <c r="F101" i="9" s="1"/>
  <c r="F102" i="9" s="1"/>
  <c r="F103" i="9" s="1"/>
  <c r="F104" i="9" s="1"/>
  <c r="F105" i="9" s="1"/>
  <c r="F106" i="9" s="1"/>
  <c r="F107" i="9" s="1"/>
  <c r="F108" i="9" s="1"/>
  <c r="F109" i="9" s="1"/>
  <c r="F110" i="9" s="1"/>
  <c r="F111" i="9" s="1"/>
  <c r="F112" i="9" s="1"/>
  <c r="F113" i="9" s="1"/>
  <c r="F114" i="9" s="1"/>
  <c r="F115" i="9" s="1"/>
  <c r="F116" i="9" s="1"/>
  <c r="F117" i="9" s="1"/>
  <c r="F118" i="9" s="1"/>
  <c r="G92" i="6"/>
  <c r="F92" i="6"/>
  <c r="F93" i="6" s="1"/>
  <c r="F94" i="6" s="1"/>
  <c r="F95" i="6" s="1"/>
  <c r="F96" i="6" s="1"/>
  <c r="F97" i="6" s="1"/>
  <c r="F98" i="6" s="1"/>
  <c r="F99" i="6" s="1"/>
  <c r="F100" i="6" s="1"/>
  <c r="F101" i="6" s="1"/>
  <c r="F102" i="6" s="1"/>
  <c r="F103" i="6" s="1"/>
  <c r="F104" i="6" s="1"/>
  <c r="F105" i="6" s="1"/>
  <c r="F106" i="6" s="1"/>
  <c r="F107" i="6" s="1"/>
  <c r="F108" i="6" s="1"/>
  <c r="F109" i="6" s="1"/>
  <c r="F110" i="6" s="1"/>
  <c r="F111" i="6" s="1"/>
  <c r="F112" i="6" s="1"/>
  <c r="F113" i="6" s="1"/>
  <c r="F114" i="6" s="1"/>
  <c r="F115" i="6" s="1"/>
  <c r="F116" i="6" s="1"/>
  <c r="F117" i="6" s="1"/>
  <c r="F118" i="6" s="1"/>
  <c r="F119" i="6" s="1"/>
  <c r="F120" i="6" s="1"/>
  <c r="F62" i="9"/>
  <c r="F63" i="9" s="1"/>
  <c r="F64" i="9" s="1"/>
  <c r="F65" i="9" s="1"/>
  <c r="F66" i="9" s="1"/>
  <c r="F67" i="9" s="1"/>
  <c r="F68" i="9" s="1"/>
  <c r="F69" i="9" s="1"/>
  <c r="F70" i="9" s="1"/>
  <c r="F71" i="9" s="1"/>
  <c r="F72" i="9" s="1"/>
  <c r="F73" i="9" s="1"/>
  <c r="F74" i="9" s="1"/>
  <c r="F75" i="9" s="1"/>
  <c r="F76" i="9" s="1"/>
  <c r="F77" i="9" s="1"/>
  <c r="F78" i="9" s="1"/>
  <c r="F79" i="9" s="1"/>
  <c r="F80" i="9" s="1"/>
  <c r="F81" i="9" s="1"/>
  <c r="F82" i="9" s="1"/>
  <c r="F83" i="9" s="1"/>
  <c r="F84" i="9" s="1"/>
  <c r="F85" i="9" s="1"/>
  <c r="F86" i="9" s="1"/>
  <c r="F87" i="9" s="1"/>
  <c r="F88" i="9" s="1"/>
  <c r="F89" i="9" s="1"/>
  <c r="G117" i="5"/>
  <c r="G118" i="5" s="1"/>
  <c r="F61" i="6"/>
  <c r="F62" i="6" s="1"/>
  <c r="F63" i="6" s="1"/>
  <c r="F64" i="6" s="1"/>
  <c r="F65" i="6" s="1"/>
  <c r="F66" i="6" s="1"/>
  <c r="F67" i="6" s="1"/>
  <c r="F68" i="6" s="1"/>
  <c r="F69" i="6" s="1"/>
  <c r="F70" i="6" s="1"/>
  <c r="F71" i="6" s="1"/>
  <c r="F72" i="6" s="1"/>
  <c r="F73" i="6" s="1"/>
  <c r="F74" i="6" s="1"/>
  <c r="F75" i="6" s="1"/>
  <c r="F76" i="6" s="1"/>
  <c r="F77" i="6" s="1"/>
  <c r="F78" i="6" s="1"/>
  <c r="F79" i="6" s="1"/>
  <c r="F80" i="6" s="1"/>
  <c r="F81" i="6" s="1"/>
  <c r="F82" i="6" s="1"/>
  <c r="F83" i="6" s="1"/>
  <c r="F84" i="6" s="1"/>
  <c r="F85" i="6" s="1"/>
  <c r="F86" i="6" s="1"/>
  <c r="F87" i="6" s="1"/>
  <c r="F88" i="6" s="1"/>
  <c r="F89" i="6" s="1"/>
  <c r="G92" i="11"/>
  <c r="F92" i="11"/>
  <c r="F93" i="11" s="1"/>
  <c r="F94" i="11" s="1"/>
  <c r="F95" i="11" s="1"/>
  <c r="F96" i="11" s="1"/>
  <c r="F97" i="11" s="1"/>
  <c r="F98" i="11" s="1"/>
  <c r="F99" i="11" s="1"/>
  <c r="F100" i="11" s="1"/>
  <c r="F101" i="11" s="1"/>
  <c r="F102" i="11" s="1"/>
  <c r="F103" i="11" s="1"/>
  <c r="F104" i="11" s="1"/>
  <c r="F105" i="11" s="1"/>
  <c r="F106" i="11" s="1"/>
  <c r="F107" i="11" s="1"/>
  <c r="F108" i="11" s="1"/>
  <c r="F109" i="11" s="1"/>
  <c r="F110" i="11" s="1"/>
  <c r="F111" i="11" s="1"/>
  <c r="F112" i="11" s="1"/>
  <c r="F113" i="11" s="1"/>
  <c r="F114" i="11" s="1"/>
  <c r="F115" i="11" s="1"/>
  <c r="F116" i="11" s="1"/>
  <c r="F117" i="11" s="1"/>
  <c r="F118" i="11" s="1"/>
  <c r="F62" i="8"/>
  <c r="F63" i="8" s="1"/>
  <c r="F64" i="8" s="1"/>
  <c r="F65" i="8" s="1"/>
  <c r="F66" i="8" s="1"/>
  <c r="F67" i="8" s="1"/>
  <c r="F68" i="8" s="1"/>
  <c r="F69" i="8" s="1"/>
  <c r="F70" i="8" s="1"/>
  <c r="F71" i="8" s="1"/>
  <c r="F72" i="8" s="1"/>
  <c r="F73" i="8" s="1"/>
  <c r="F74" i="8" s="1"/>
  <c r="F75" i="8" s="1"/>
  <c r="F76" i="8" s="1"/>
  <c r="F77" i="8" s="1"/>
  <c r="F78" i="8" s="1"/>
  <c r="F79" i="8" s="1"/>
  <c r="F80" i="8" s="1"/>
  <c r="F81" i="8" s="1"/>
  <c r="F82" i="8" s="1"/>
  <c r="F83" i="8" s="1"/>
  <c r="F84" i="8" s="1"/>
  <c r="F85" i="8" s="1"/>
  <c r="F86" i="8" s="1"/>
  <c r="F87" i="8" s="1"/>
  <c r="F88" i="8" s="1"/>
  <c r="F89" i="8" s="1"/>
  <c r="G117" i="10"/>
  <c r="G118" i="10" s="1"/>
  <c r="G117" i="7"/>
  <c r="G118" i="7" s="1"/>
  <c r="G117" i="9"/>
  <c r="G118" i="9" s="1"/>
  <c r="G117" i="11"/>
  <c r="G118" i="11" s="1"/>
  <c r="E9" i="1"/>
  <c r="D9" i="2" s="1"/>
  <c r="F9" i="2" s="1"/>
  <c r="F92" i="3"/>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G119" i="3" s="1"/>
  <c r="G117" i="4"/>
  <c r="G118" i="4" s="1"/>
  <c r="G117" i="6"/>
  <c r="G118" i="6" s="1"/>
  <c r="F60" i="7"/>
  <c r="F61" i="7" s="1"/>
  <c r="F62" i="7" s="1"/>
  <c r="F63" i="7" s="1"/>
  <c r="F64" i="7" s="1"/>
  <c r="F65" i="7" s="1"/>
  <c r="F66" i="7" s="1"/>
  <c r="F67" i="7" s="1"/>
  <c r="F68" i="7" s="1"/>
  <c r="F69" i="7" s="1"/>
  <c r="F70" i="7" s="1"/>
  <c r="F71" i="7" s="1"/>
  <c r="F72" i="7" s="1"/>
  <c r="F73" i="7" s="1"/>
  <c r="F74" i="7" s="1"/>
  <c r="F75" i="7" s="1"/>
  <c r="F76" i="7" s="1"/>
  <c r="F77" i="7" s="1"/>
  <c r="F78" i="7" s="1"/>
  <c r="F79" i="7" s="1"/>
  <c r="F80" i="7" s="1"/>
  <c r="F81" i="7" s="1"/>
  <c r="F82" i="7" s="1"/>
  <c r="F83" i="7" s="1"/>
  <c r="F84" i="7" s="1"/>
  <c r="F85" i="7" s="1"/>
  <c r="F86" i="7" s="1"/>
  <c r="F87" i="7" s="1"/>
  <c r="F88" i="7" s="1"/>
  <c r="F89" i="7" s="1"/>
  <c r="G14" i="2"/>
  <c r="D14" i="3"/>
  <c r="F14" i="3" s="1"/>
  <c r="D18" i="2"/>
  <c r="F18" i="2" s="1"/>
  <c r="E18" i="2" s="1"/>
  <c r="G18" i="1"/>
  <c r="D15" i="2"/>
  <c r="F15" i="2" s="1"/>
  <c r="E15" i="2" s="1"/>
  <c r="G15" i="1"/>
  <c r="D7" i="4"/>
  <c r="F7" i="4" s="1"/>
  <c r="E7" i="4" s="1"/>
  <c r="G7" i="3"/>
  <c r="D16" i="4"/>
  <c r="F16" i="4" s="1"/>
  <c r="E16" i="4" s="1"/>
  <c r="G16" i="3"/>
  <c r="G12" i="1"/>
  <c r="G14" i="1"/>
  <c r="G17" i="1"/>
  <c r="D10" i="2"/>
  <c r="F10" i="2" s="1"/>
  <c r="G7" i="1"/>
  <c r="G11" i="1"/>
  <c r="G119" i="6"/>
  <c r="G92" i="4"/>
  <c r="G92" i="5"/>
  <c r="G92" i="7"/>
  <c r="G117" i="8"/>
  <c r="G118" i="8" s="1"/>
  <c r="F92" i="8"/>
  <c r="F93" i="8" s="1"/>
  <c r="F94" i="8" s="1"/>
  <c r="F95" i="8" s="1"/>
  <c r="F96" i="8" s="1"/>
  <c r="F97" i="8" s="1"/>
  <c r="F98" i="8" s="1"/>
  <c r="F99" i="8" s="1"/>
  <c r="F100" i="8" s="1"/>
  <c r="F101" i="8" s="1"/>
  <c r="F102" i="8" s="1"/>
  <c r="F103" i="8" s="1"/>
  <c r="F104" i="8" s="1"/>
  <c r="F105" i="8" s="1"/>
  <c r="F106" i="8" s="1"/>
  <c r="F107" i="8" s="1"/>
  <c r="F108" i="8" s="1"/>
  <c r="F109" i="8" s="1"/>
  <c r="F110" i="8" s="1"/>
  <c r="F111" i="8" s="1"/>
  <c r="F112" i="8" s="1"/>
  <c r="F113" i="8" s="1"/>
  <c r="F114" i="8" s="1"/>
  <c r="F115" i="8" s="1"/>
  <c r="F116" i="8" s="1"/>
  <c r="F117" i="8" s="1"/>
  <c r="F118" i="8" s="1"/>
  <c r="F119" i="9"/>
  <c r="F120" i="9" s="1"/>
  <c r="G119" i="9"/>
  <c r="F119" i="11"/>
  <c r="F120" i="11" s="1"/>
  <c r="G119" i="11"/>
  <c r="F92" i="4"/>
  <c r="F93" i="4" s="1"/>
  <c r="F94" i="4" s="1"/>
  <c r="F95" i="4" s="1"/>
  <c r="F96" i="4" s="1"/>
  <c r="F97" i="4" s="1"/>
  <c r="F98" i="4" s="1"/>
  <c r="F99" i="4" s="1"/>
  <c r="F100" i="4" s="1"/>
  <c r="F101" i="4" s="1"/>
  <c r="F102" i="4" s="1"/>
  <c r="F103" i="4" s="1"/>
  <c r="F104" i="4" s="1"/>
  <c r="F105" i="4" s="1"/>
  <c r="F106" i="4" s="1"/>
  <c r="F107" i="4" s="1"/>
  <c r="F108" i="4" s="1"/>
  <c r="F109" i="4" s="1"/>
  <c r="F110" i="4" s="1"/>
  <c r="F111" i="4" s="1"/>
  <c r="F112" i="4" s="1"/>
  <c r="F113" i="4" s="1"/>
  <c r="F114" i="4" s="1"/>
  <c r="F115" i="4" s="1"/>
  <c r="F116" i="4" s="1"/>
  <c r="F117" i="4" s="1"/>
  <c r="F118" i="4" s="1"/>
  <c r="F92" i="5"/>
  <c r="F93" i="5" s="1"/>
  <c r="F94" i="5" s="1"/>
  <c r="F95" i="5" s="1"/>
  <c r="F96" i="5" s="1"/>
  <c r="F97" i="5" s="1"/>
  <c r="F98" i="5" s="1"/>
  <c r="F99" i="5" s="1"/>
  <c r="F100" i="5" s="1"/>
  <c r="F101" i="5" s="1"/>
  <c r="F102" i="5" s="1"/>
  <c r="F103" i="5" s="1"/>
  <c r="F104" i="5" s="1"/>
  <c r="F105" i="5" s="1"/>
  <c r="F106" i="5" s="1"/>
  <c r="F107" i="5" s="1"/>
  <c r="F108" i="5" s="1"/>
  <c r="F109" i="5" s="1"/>
  <c r="F110" i="5" s="1"/>
  <c r="F111" i="5" s="1"/>
  <c r="F112" i="5" s="1"/>
  <c r="F113" i="5" s="1"/>
  <c r="F114" i="5" s="1"/>
  <c r="F115" i="5" s="1"/>
  <c r="F116" i="5" s="1"/>
  <c r="F117" i="5" s="1"/>
  <c r="F118" i="5" s="1"/>
  <c r="F92" i="7"/>
  <c r="F93" i="7" s="1"/>
  <c r="F94" i="7" s="1"/>
  <c r="F95" i="7" s="1"/>
  <c r="F96" i="7" s="1"/>
  <c r="F97" i="7" s="1"/>
  <c r="F98" i="7" s="1"/>
  <c r="F99" i="7" s="1"/>
  <c r="F100" i="7" s="1"/>
  <c r="F101" i="7" s="1"/>
  <c r="F102" i="7" s="1"/>
  <c r="F103" i="7" s="1"/>
  <c r="F104" i="7" s="1"/>
  <c r="F105" i="7" s="1"/>
  <c r="F106" i="7" s="1"/>
  <c r="F107" i="7" s="1"/>
  <c r="F108" i="7" s="1"/>
  <c r="F109" i="7" s="1"/>
  <c r="F110" i="7" s="1"/>
  <c r="F111" i="7" s="1"/>
  <c r="F112" i="7" s="1"/>
  <c r="F113" i="7" s="1"/>
  <c r="F114" i="7" s="1"/>
  <c r="F115" i="7" s="1"/>
  <c r="F116" i="7" s="1"/>
  <c r="F117" i="7" s="1"/>
  <c r="F118" i="7" s="1"/>
  <c r="G17" i="8"/>
  <c r="G92" i="8"/>
  <c r="F119" i="10"/>
  <c r="F120" i="10" s="1"/>
  <c r="G119" i="10"/>
  <c r="G92" i="12"/>
  <c r="G117" i="12"/>
  <c r="G118" i="12" s="1"/>
  <c r="F92" i="12"/>
  <c r="F93" i="12" s="1"/>
  <c r="F94" i="12" s="1"/>
  <c r="F95" i="12" s="1"/>
  <c r="F96" i="12" s="1"/>
  <c r="F97" i="12" s="1"/>
  <c r="F98" i="12" s="1"/>
  <c r="F99" i="12" s="1"/>
  <c r="F100" i="12" s="1"/>
  <c r="F101" i="12" s="1"/>
  <c r="F102" i="12" s="1"/>
  <c r="F103" i="12" s="1"/>
  <c r="F104" i="12" s="1"/>
  <c r="F105" i="12" s="1"/>
  <c r="F106" i="12" s="1"/>
  <c r="F107" i="12" s="1"/>
  <c r="F108" i="12" s="1"/>
  <c r="F109" i="12" s="1"/>
  <c r="F110" i="12" s="1"/>
  <c r="F111" i="12" s="1"/>
  <c r="F112" i="12" s="1"/>
  <c r="F113" i="12" s="1"/>
  <c r="F114" i="12" s="1"/>
  <c r="F115" i="12" s="1"/>
  <c r="F116" i="12" s="1"/>
  <c r="F117" i="12" s="1"/>
  <c r="F118" i="12" s="1"/>
  <c r="G16" i="12"/>
  <c r="F60" i="12"/>
  <c r="F61" i="12" s="1"/>
  <c r="F62" i="12" s="1"/>
  <c r="F63" i="12" s="1"/>
  <c r="F64" i="12" s="1"/>
  <c r="F65" i="12" s="1"/>
  <c r="F66" i="12" s="1"/>
  <c r="F67" i="12" s="1"/>
  <c r="F68" i="12" s="1"/>
  <c r="F69" i="12" s="1"/>
  <c r="F70" i="12" s="1"/>
  <c r="F71" i="12" s="1"/>
  <c r="F72" i="12" s="1"/>
  <c r="F73" i="12" s="1"/>
  <c r="F74" i="12" s="1"/>
  <c r="F75" i="12" s="1"/>
  <c r="F76" i="12" s="1"/>
  <c r="F77" i="12" s="1"/>
  <c r="F78" i="12" s="1"/>
  <c r="F79" i="12" s="1"/>
  <c r="F80" i="12" s="1"/>
  <c r="F81" i="12" s="1"/>
  <c r="F82" i="12" s="1"/>
  <c r="F83" i="12" s="1"/>
  <c r="F84" i="12" s="1"/>
  <c r="F85" i="12" s="1"/>
  <c r="F86" i="12" s="1"/>
  <c r="F87" i="12" s="1"/>
  <c r="F88" i="12" s="1"/>
  <c r="F89" i="12" s="1"/>
  <c r="F119" i="3" l="1"/>
  <c r="F120" i="3" s="1"/>
  <c r="G9" i="1"/>
  <c r="G121" i="10"/>
  <c r="F121" i="10"/>
  <c r="F122" i="10" s="1"/>
  <c r="G119" i="5"/>
  <c r="F119" i="5"/>
  <c r="F120" i="5" s="1"/>
  <c r="G121" i="6"/>
  <c r="F121" i="6"/>
  <c r="F122" i="6" s="1"/>
  <c r="F119" i="12"/>
  <c r="F120" i="12" s="1"/>
  <c r="G119" i="12"/>
  <c r="G119" i="8"/>
  <c r="F119" i="8"/>
  <c r="F120" i="8" s="1"/>
  <c r="G119" i="7"/>
  <c r="F119" i="7"/>
  <c r="F120" i="7" s="1"/>
  <c r="G119" i="4"/>
  <c r="F119" i="4"/>
  <c r="F120" i="4" s="1"/>
  <c r="G121" i="11"/>
  <c r="F121" i="11"/>
  <c r="F122" i="11" s="1"/>
  <c r="G121" i="9"/>
  <c r="F121" i="9"/>
  <c r="F122" i="9" s="1"/>
  <c r="D16" i="5"/>
  <c r="F16" i="5" s="1"/>
  <c r="E16" i="5" s="1"/>
  <c r="G16" i="4"/>
  <c r="D7" i="5"/>
  <c r="F7" i="5" s="1"/>
  <c r="E7" i="5" s="1"/>
  <c r="G7" i="4"/>
  <c r="D15" i="3"/>
  <c r="F15" i="3" s="1"/>
  <c r="E15" i="3" s="1"/>
  <c r="G15" i="2"/>
  <c r="G121" i="3"/>
  <c r="F121" i="3"/>
  <c r="F122" i="3" s="1"/>
  <c r="G18" i="2"/>
  <c r="D18" i="3"/>
  <c r="F18" i="3" s="1"/>
  <c r="E18" i="3" s="1"/>
  <c r="D18" i="4" l="1"/>
  <c r="F18" i="4" s="1"/>
  <c r="E18" i="4" s="1"/>
  <c r="G18" i="3"/>
  <c r="F121" i="4"/>
  <c r="F122" i="4" s="1"/>
  <c r="G121" i="4"/>
  <c r="F121" i="7"/>
  <c r="F122" i="7" s="1"/>
  <c r="G121" i="7"/>
  <c r="F121" i="8"/>
  <c r="F122" i="8" s="1"/>
  <c r="G121" i="8"/>
  <c r="F121" i="5"/>
  <c r="F122" i="5" s="1"/>
  <c r="G121" i="5"/>
  <c r="D15" i="4"/>
  <c r="F15" i="4" s="1"/>
  <c r="E15" i="4" s="1"/>
  <c r="G15" i="3"/>
  <c r="D7" i="6"/>
  <c r="F7" i="6" s="1"/>
  <c r="E7" i="6" s="1"/>
  <c r="G7" i="5"/>
  <c r="D16" i="6"/>
  <c r="F16" i="6" s="1"/>
  <c r="E16" i="6" s="1"/>
  <c r="G16" i="5"/>
  <c r="G121" i="12"/>
  <c r="F121" i="12"/>
  <c r="F122" i="12" s="1"/>
  <c r="D16" i="7" l="1"/>
  <c r="F16" i="7" s="1"/>
  <c r="E16" i="7" s="1"/>
  <c r="G16" i="6"/>
  <c r="D7" i="7"/>
  <c r="F7" i="7" s="1"/>
  <c r="E7" i="7" s="1"/>
  <c r="G7" i="6"/>
  <c r="D15" i="5"/>
  <c r="F15" i="5" s="1"/>
  <c r="E15" i="5" s="1"/>
  <c r="G15" i="4"/>
  <c r="G18" i="4"/>
  <c r="D18" i="5"/>
  <c r="F18" i="5" s="1"/>
  <c r="E18" i="5" s="1"/>
  <c r="D18" i="6" l="1"/>
  <c r="F18" i="6" s="1"/>
  <c r="E18" i="6" s="1"/>
  <c r="G18" i="5"/>
  <c r="D15" i="6"/>
  <c r="F15" i="6" s="1"/>
  <c r="E15" i="6" s="1"/>
  <c r="G15" i="5"/>
  <c r="D7" i="8"/>
  <c r="F7" i="8" s="1"/>
  <c r="E7" i="8" s="1"/>
  <c r="G7" i="7"/>
  <c r="D16" i="8"/>
  <c r="F16" i="8" s="1"/>
  <c r="E16" i="8" s="1"/>
  <c r="G16" i="7"/>
  <c r="D16" i="9" l="1"/>
  <c r="F16" i="9" s="1"/>
  <c r="E16" i="9" s="1"/>
  <c r="G16" i="8"/>
  <c r="D7" i="9"/>
  <c r="F7" i="9" s="1"/>
  <c r="E7" i="9" s="1"/>
  <c r="G7" i="8"/>
  <c r="D15" i="7"/>
  <c r="F15" i="7" s="1"/>
  <c r="E15" i="7" s="1"/>
  <c r="G15" i="6"/>
  <c r="D18" i="7"/>
  <c r="F18" i="7" s="1"/>
  <c r="E18" i="7" s="1"/>
  <c r="G18" i="6"/>
  <c r="G18" i="7" l="1"/>
  <c r="D18" i="8"/>
  <c r="F18" i="8" s="1"/>
  <c r="E18" i="8" s="1"/>
  <c r="D15" i="8"/>
  <c r="F15" i="8" s="1"/>
  <c r="E15" i="8" s="1"/>
  <c r="G15" i="7"/>
  <c r="D7" i="10"/>
  <c r="F7" i="10" s="1"/>
  <c r="E7" i="10" s="1"/>
  <c r="G7" i="9"/>
  <c r="D16" i="10"/>
  <c r="F16" i="10" s="1"/>
  <c r="G16" i="9"/>
  <c r="D18" i="9" l="1"/>
  <c r="F18" i="9" s="1"/>
  <c r="E18" i="9" s="1"/>
  <c r="G18" i="8"/>
  <c r="G7" i="10"/>
  <c r="D7" i="11"/>
  <c r="F7" i="11" s="1"/>
  <c r="E7" i="11" s="1"/>
  <c r="D15" i="9"/>
  <c r="F15" i="9" s="1"/>
  <c r="E15" i="9" s="1"/>
  <c r="G15" i="8"/>
  <c r="G7" i="11" l="1"/>
  <c r="D7" i="12"/>
  <c r="F7" i="12" s="1"/>
  <c r="E7" i="12" s="1"/>
  <c r="D15" i="10"/>
  <c r="F15" i="10" s="1"/>
  <c r="E15" i="10" s="1"/>
  <c r="G15" i="9"/>
  <c r="D18" i="10"/>
  <c r="F18" i="10" s="1"/>
  <c r="E18" i="10" s="1"/>
  <c r="G18" i="9"/>
  <c r="C3" i="13" l="1"/>
  <c r="E3" i="13" s="1"/>
  <c r="D3" i="13" s="1"/>
  <c r="F3" i="13" s="1"/>
  <c r="G7" i="12"/>
  <c r="D18" i="11"/>
  <c r="F18" i="11" s="1"/>
  <c r="E18" i="11" s="1"/>
  <c r="G18" i="10"/>
  <c r="D15" i="11"/>
  <c r="F15" i="11" s="1"/>
  <c r="E15" i="11" s="1"/>
  <c r="G15" i="10"/>
  <c r="D15" i="12" l="1"/>
  <c r="F15" i="12" s="1"/>
  <c r="E15" i="12" s="1"/>
  <c r="G15" i="11"/>
  <c r="D18" i="12"/>
  <c r="F18" i="12" s="1"/>
  <c r="E18" i="12" s="1"/>
  <c r="G18" i="11"/>
  <c r="G18" i="12" l="1"/>
  <c r="C14" i="13"/>
  <c r="E14" i="13" s="1"/>
  <c r="D14" i="13" s="1"/>
  <c r="F14" i="13" s="1"/>
  <c r="C11" i="13"/>
  <c r="E11" i="13" s="1"/>
  <c r="D11" i="13" s="1"/>
  <c r="F11" i="13" s="1"/>
  <c r="G15" i="12"/>
</calcChain>
</file>

<file path=xl/sharedStrings.xml><?xml version="1.0" encoding="utf-8"?>
<sst xmlns="http://schemas.openxmlformats.org/spreadsheetml/2006/main" count="1079" uniqueCount="107">
  <si>
    <t xml:space="preserve">Pemantauan Ketersediaan dan Harga Bahan Pangan Pokok dan Bahan Penting Lainnya </t>
  </si>
  <si>
    <t>Provinsi Kalimantan Barat</t>
  </si>
  <si>
    <t>No.</t>
  </si>
  <si>
    <t>Komoditas</t>
  </si>
  <si>
    <t>Kebutuhan
 Harian (Ton)</t>
  </si>
  <si>
    <t>Ketersediaan (Ton)</t>
  </si>
  <si>
    <t>Neraca (Ton)</t>
  </si>
  <si>
    <t>Harga (Rp/unit)</t>
  </si>
  <si>
    <t xml:space="preserve">Keterangan Fluktuasi Harga </t>
  </si>
  <si>
    <t>H-1</t>
  </si>
  <si>
    <t>H</t>
  </si>
  <si>
    <t>(6)=(4)-(3)</t>
  </si>
  <si>
    <t>(7)=(5)-(3)</t>
  </si>
  <si>
    <t>Beras</t>
  </si>
  <si>
    <t>Fluktuasi harga masing - masing komoditi cukup stabil</t>
  </si>
  <si>
    <t>Jagung</t>
  </si>
  <si>
    <t>Kedelai</t>
  </si>
  <si>
    <t>Bawang merah</t>
  </si>
  <si>
    <t>Bawang putih</t>
  </si>
  <si>
    <t>Cabai besar</t>
  </si>
  <si>
    <t>Cabai rawit</t>
  </si>
  <si>
    <t>Daging sapi/kerbau</t>
  </si>
  <si>
    <t>Daging ayam ras</t>
  </si>
  <si>
    <t>Telur ayam ras</t>
  </si>
  <si>
    <t>Gula pasir</t>
  </si>
  <si>
    <t xml:space="preserve">Minyak goreng </t>
  </si>
  <si>
    <t>Catatan :</t>
  </si>
  <si>
    <t>1.</t>
  </si>
  <si>
    <t>Komoditas merupakan 11 bahan pangan pokok sesuai dengan SE Nomor 511.2/3149/SJ tentang Pembentukan Satuan Tugas Ketahanan Pangan di Daerah dan komoditas kedelai</t>
  </si>
  <si>
    <t>2.</t>
  </si>
  <si>
    <t>Perkiraan Kebutuhan Harian (Jumlah Penduduk  x  Angka Kebutuhan  x Koefisien kebutuhan HBKN tahun 2021 (Panduan Prognosa BKP)</t>
  </si>
  <si>
    <t>3.</t>
  </si>
  <si>
    <t>Informasi harga merupakan rata-rata harga harian dari Kabupaten / Kota di Provinsi Kalimantan Barat</t>
  </si>
  <si>
    <t>4.</t>
  </si>
  <si>
    <t>Produksi Beras merupakan angka estimasi dengan menggunakan rata-rata data series BPS 4 tahun terakhir (update data Agustus 2022)</t>
  </si>
  <si>
    <t>5.</t>
  </si>
  <si>
    <t>Produksi Jagung berdasarkan rata-rata data series 4 tahun terakhir  Dinas Pertanian Tanaman Pangan dan Hortikultura Provinsi Kalimantan Barat</t>
  </si>
  <si>
    <t>6.</t>
  </si>
  <si>
    <t>Produksi Bawang Merah ,Cabai Merah, Cabai Rawit berdasarkan data prognosa Dinas Pertanian Tanaman Pangan dan Hortikultura Provinsi Kalimantan Barat</t>
  </si>
  <si>
    <t>7.</t>
  </si>
  <si>
    <t>Produksi Daging Sapi/Kerbau, Daging Ayam Ras, Telur Ayam Ras  berdasarkan angka sementara Dinas Perkebunan dan Peternakan  Provinsi Kalimantan Barat</t>
  </si>
  <si>
    <t>8.</t>
  </si>
  <si>
    <t xml:space="preserve">Produksi minyak goreng  Januari-Februari dari data Produksi PT Wilmar , Maret-Desember  rata-rata data series 2 tahun terakhir </t>
  </si>
  <si>
    <t>9.</t>
  </si>
  <si>
    <t>Data Pasokan beras, jagung, kedelai, gula pasir dan minyak goreng dari Kantor Kesyahbandaran dan Otoritas Pelabuhan Pontianak, Sintete dan Ketapang</t>
  </si>
  <si>
    <t>10.</t>
  </si>
  <si>
    <t xml:space="preserve">Data Pasokan bawang merah, bawang putih, cabe dan produk peternakan dari Balai Karantina Pertanian Kelas I Pontianak </t>
  </si>
  <si>
    <t>11.</t>
  </si>
  <si>
    <t>Kebutuhan jagung merupakan kebutuhan untuk konsumsi langsung rumah tangga ditambah dengan kebutuhan untuk pakan ternak</t>
  </si>
  <si>
    <t>12.</t>
  </si>
  <si>
    <t xml:space="preserve">Produksi lokal komoditi Hortikultura sangat kurang, dipenuhi dari pasokan luar yang secara kontinue didatangkan,  dan tidak distok dalam jumlah banyak karena mudah rusak. </t>
  </si>
  <si>
    <t>13.</t>
  </si>
  <si>
    <t xml:space="preserve">Neraca Ketersediaan dengan hasil negatif / defisit didapatkan dari jumlah ketersediaan yang dikurangi dengan kebutuhan rata-rata dikalikan jumlah penduduk keseluruhan. Keberadaan produk pangan tersebut di pasar masih tersedia dan tidak terjadi kelangkaan. Penghitungan neraca pangan dengan hasil defisit dapat dijadikan sebagai Early Warning System untuk peningkatan ketersediaan untuk pemenuhan kebutuhan masyarakat. </t>
  </si>
  <si>
    <t>14.</t>
  </si>
  <si>
    <t>Harga Komoditas beras merupakan harga rata-rata beras medium</t>
  </si>
  <si>
    <t>15.</t>
  </si>
  <si>
    <t>Untuk komoditas daging sapi/kerbau, jumlah ketersediaan diambil dari ketersediaan daging sapi ditambah dengan daging kerbau, sedangkan untuk harga hanya diambil dari rata-rata harga daging sapi. Untuk informasi, harga daging kerbau berkisar antara Rp. 90.000,- sampai dengan Rp. 100.000,-.</t>
  </si>
  <si>
    <t>16.</t>
  </si>
  <si>
    <t>Harga Minyak Goreng merupakan rata-rata harga minyak goreng untuk kemasan sederhana (bantal)</t>
  </si>
  <si>
    <t>Fluktuasi harga masing - masing komoditi cukup stabil. Hanya pada komoditi cabe rawit dan cabe besar harga mengalami kenaikan masing - masing Rp. 1.428,- dan Rp. 1357,-</t>
  </si>
  <si>
    <t>Fluktuasi harga masing - masing komoditi cukup stabil. Terjadi penurunan harga pada komoditi cabe besar sebesar Rp. 1.022,-.</t>
  </si>
  <si>
    <t>Neraca Kumulatif akhir bulan Juli + neraca harian kumulatif bulan agustus</t>
  </si>
  <si>
    <t>Ketersediaan bulanan dibagi 31 hari</t>
  </si>
  <si>
    <t>kota pontianak</t>
  </si>
  <si>
    <t>rata2 database</t>
  </si>
  <si>
    <t>neraca Juli + neraca kmulatif harian + ketersedian H</t>
  </si>
  <si>
    <t xml:space="preserve">neraca </t>
  </si>
  <si>
    <t>Agustus</t>
  </si>
  <si>
    <t xml:space="preserve">Ketersediaan </t>
  </si>
  <si>
    <t xml:space="preserve">Kebutuhan </t>
  </si>
  <si>
    <t xml:space="preserve">neraca harian </t>
  </si>
  <si>
    <t>Fluktuasi harga masing - masing komoditi cukup stabil. Hanya saja pada komoditi cabe rawit terjadi peningkatan harga rata - rata Kalbar sebesar Rp. 3.214,-.</t>
  </si>
  <si>
    <t>kota pontianak + neraca H-1</t>
  </si>
  <si>
    <t>1 September 2022</t>
  </si>
  <si>
    <t>Fluktuasi harga masing - masing komoditi cukup stabil. Hanya saja pada komoditi cabe besar dan cabe rawit terjadi peningkatan harga rata - rata Kalbar masing - masing sebesar Rp. 1.625,- dan Rp 1.429,-.</t>
  </si>
  <si>
    <t>17.</t>
  </si>
  <si>
    <t>Perbaikan Rata-rata Harga Cabai besar pada tanggal 31 September 2022 dari Rp 55.769 menjadi Rp 53.846</t>
  </si>
  <si>
    <t>2 September 2022</t>
  </si>
  <si>
    <t xml:space="preserve">Fluktuasi harga masing - masing komoditi cukup stabil. </t>
  </si>
  <si>
    <t>3 September 2022</t>
  </si>
  <si>
    <t>4 September 2022</t>
  </si>
  <si>
    <t>Fluktuasi harga masing - masing komoditi cukup stabil. Hanya saja pada komoditi cabe rawit terjadi peningkatan harga rata - rata Kalbar sebesar Rp. 1.600,-.</t>
  </si>
  <si>
    <t>total laporan kabupaten minggu V / 7</t>
  </si>
  <si>
    <t>total laporan kabupaten minggu V / 7 + neraca H-1</t>
  </si>
  <si>
    <t>5 September 2022</t>
  </si>
  <si>
    <t xml:space="preserve">Fluktuasi harga rata-rata Kalimantan Barat untuk cabe rawit setiap harinya terus meningkat. Dalam sepekan harga cabe rawit mengalami kenaikan sebesar Rp. 9.672,-. Mulai tanggal 30 Agustus 2022 dari harga cabe rawit Rp. 68.707,- terus mengalami kenaikan hingga hari ini tanggal 5 September 2022 menjadi Rp. 78.379,-.                                        Demikian halnya dengan Cabe Besar mengalami kenaikan sebesar Rp. 1.846,- dibandingkan dengan harga hari sebelumnya. </t>
  </si>
  <si>
    <t>Neraca Kumulatif akhir bulan Agustus + neraca harian kumulatif bulan september + ketersediaan rata2 harian</t>
  </si>
  <si>
    <t>6 September 2022</t>
  </si>
  <si>
    <t xml:space="preserve">Fluktuasi harga masing - masing komoditi cukup stabil. Hanya saja pada komoditi cabe besar terjadi kenaikan sebesar Rp. 1.538,- dibandingkan dengan harga hari sebelumnya. </t>
  </si>
  <si>
    <t>Perkiraan Kebutuhan Harian (Jumlah Penduduk x Angka Kebutuhan x Koefisien kebutuhan HBKN tahun 2021 (Panduan Prognosa BKP)</t>
  </si>
  <si>
    <t>Jumlah penduduk berdasarkan Provinsi Kalimantan Barat Dalam Angka 2022 (BPS, 2022) : 5.470.790 Jiwa</t>
  </si>
  <si>
    <t>Produksi Jagung berdasarkan rata-rata data series 4 tahun terakhir Dinas Pertanian Tanaman Pangan dan Hortikultura Provinsi Kalimantan Barat</t>
  </si>
  <si>
    <t>Produksi Daging Sapi/Kerbau, Daging Ayam Ras, Telur Ayam Ras berdasarkan angka sementara Dinas Perkebunan dan Peternakan Provinsi Kalimantan Barat</t>
  </si>
  <si>
    <t>Produksi minyak goreng Januari-Februari dari data Produksi PT Wilmar , Maret-Desember rata-rata data series 2 tahun terakhir</t>
  </si>
  <si>
    <t>Data Pasokan bawang merah, bawang putih, cabe dan produk peternakan dari Balai Karantina Pertanian Kelas I Pontianak</t>
  </si>
  <si>
    <t>Produksi lokal komoditi Hortikultura sangat kurang, dipenuhi dari pasokan luar yang secara kontinue didatangkan, dan tidak distok dalam jumlah banyak karena mudah rusak.</t>
  </si>
  <si>
    <t>Neraca Ketersediaan dengan hasil negatif / defisit didapatkan dari jumlah ketersediaan yang dikurangi dengan kebutuhan rata-rata dikalikan jumlah penduduk keseluruhan. Keberadaan produk pangan tersebut di pasar masih tersedia dan tidak terjadi kelangkaan. Penghitungan neraca pangan dengan hasil defisit dapat dijadikan sebagai Early Warning System untuk peningkatan ketersediaan untuk pemenuhan kebutuhan masyarakat.</t>
  </si>
  <si>
    <t xml:space="preserve">kota pontianak </t>
  </si>
  <si>
    <t>7 September 2022</t>
  </si>
  <si>
    <t>Fluktuasi harga masing - masing komoditi cukup stabil dan cenderung turun walaupun sedikit pada komoditas bawang merah.</t>
  </si>
  <si>
    <t>Rata-rata laporan mingguan kab kota mgg 1 sep</t>
  </si>
  <si>
    <t>8 September 2022</t>
  </si>
  <si>
    <t>Pada Cabai rawit terjadi peningkatan harga rata-rata yaitu  Rp 1.465 dibandingkan dengan harga sebelumnya. Sedangkan harga Cabe Besar terjadi penurunan Rp. 1.881,-</t>
  </si>
  <si>
    <t>Neraca H-1 + Kota Pontianak</t>
  </si>
  <si>
    <t>Kota Pontianak tgl 6</t>
  </si>
  <si>
    <t>Kebutuhan
 Harian</t>
  </si>
  <si>
    <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</si>
</sst>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mmmm\ yyyy"/>
    <numFmt numFmtId="165" formatCode="_-* #,##0.00_-;\-* #,##0.00_-;_-* &quot;-&quot;??_-;_-@"/>
  </numFmts>
  <fonts count="19">
    <font>
      <sz val="10"/>
      <color rgb="FF000000"/>
      <name val="Arial"/>
      <scheme val="minor"/>
    </font>
    <font>
      <b/>
      <sz val="14"/>
      <color theme="1"/>
      <name val="Arial"/>
    </font>
    <font>
      <sz val="10"/>
      <color theme="1"/>
      <name val="Arial"/>
      <scheme val="minor"/>
    </font>
    <font>
      <sz val="10"/>
      <name val="Arial"/>
    </font>
    <font>
      <sz val="10"/>
      <color theme="1"/>
      <name val="Arial"/>
    </font>
    <font>
      <b/>
      <sz val="12"/>
      <color theme="1"/>
      <name val="Arial"/>
    </font>
    <font>
      <sz val="12"/>
      <color theme="1"/>
      <name val="Arial"/>
    </font>
    <font>
      <sz val="12"/>
      <color rgb="FF000000"/>
      <name val="Arial"/>
    </font>
    <font>
      <sz val="11"/>
      <color theme="1"/>
      <name val="Calibri"/>
    </font>
    <font>
      <sz val="10"/>
      <color theme="1"/>
      <name val="&quot;Arial Narrow&quot;"/>
    </font>
    <font>
      <sz val="11"/>
      <color theme="1"/>
      <name val="&quot;Arial Narrow&quot;"/>
    </font>
    <font>
      <b/>
      <sz val="10"/>
      <color theme="1"/>
      <name val="&quot;Arial Narrow&quot;"/>
    </font>
    <font>
      <sz val="11"/>
      <color theme="1"/>
      <name val="Arial"/>
    </font>
    <font>
      <sz val="10"/>
      <color theme="1"/>
      <name val="Arial Narrow"/>
    </font>
    <font>
      <sz val="10"/>
      <color rgb="FF000000"/>
      <name val="&quot;Arial Narrow&quot;"/>
    </font>
    <font>
      <b/>
      <sz val="10"/>
      <color rgb="FF000000"/>
      <name val="&quot;Arial Narrow&quot;"/>
    </font>
    <font>
      <b/>
      <sz val="10"/>
      <name val="Arial"/>
      <family val="2"/>
    </font>
    <font>
      <b/>
      <sz val="12"/>
      <color theme="1"/>
      <name val="Arial"/>
      <family val="2"/>
    </font>
    <font>
      <b/>
      <sz val="12"/>
      <name val="Arial"/>
      <family val="2"/>
    </font>
  </fonts>
  <fills count="6">
    <fill>
      <patternFill patternType="none"/>
    </fill>
    <fill>
      <patternFill patternType="gray125"/>
    </fill>
    <fill>
      <patternFill patternType="solid">
        <fgColor rgb="FFB6D7A8"/>
        <bgColor rgb="FFB6D7A8"/>
      </patternFill>
    </fill>
    <fill>
      <patternFill patternType="solid">
        <fgColor rgb="FFFFFFFF"/>
        <bgColor rgb="FFFFFFFF"/>
      </patternFill>
    </fill>
    <fill>
      <patternFill patternType="solid">
        <fgColor theme="0" tint="-0.14999847407452621"/>
        <bgColor rgb="FFB6D7A8"/>
      </patternFill>
    </fill>
    <fill>
      <patternFill patternType="solid">
        <fgColor theme="0" tint="-0.14999847407452621"/>
        <bgColor indexed="64"/>
      </patternFill>
    </fill>
  </fills>
  <borders count="9">
    <border>
      <left/>
      <right/>
      <top/>
      <bottom/>
      <diagonal/>
    </border>
    <border>
      <left/>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4" fillId="0" borderId="1" xfId="0" applyFont="1" applyBorder="1"/>
    <xf numFmtId="164" fontId="4" fillId="0" borderId="1" xfId="0" applyNumberFormat="1" applyFont="1" applyBorder="1"/>
    <xf numFmtId="164" fontId="5" fillId="0" borderId="1" xfId="0" applyNumberFormat="1" applyFont="1" applyBorder="1" applyAlignment="1">
      <alignment horizontal="right"/>
    </xf>
    <xf numFmtId="0" fontId="5" fillId="0" borderId="6" xfId="0" applyFont="1" applyBorder="1" applyAlignment="1">
      <alignment horizontal="center" vertical="top"/>
    </xf>
    <xf numFmtId="37" fontId="5" fillId="0" borderId="6" xfId="0" applyNumberFormat="1" applyFont="1" applyBorder="1" applyAlignment="1">
      <alignment horizontal="center" vertical="top"/>
    </xf>
    <xf numFmtId="0" fontId="5" fillId="0" borderId="6" xfId="0" applyFont="1" applyBorder="1" applyAlignment="1">
      <alignment vertical="top"/>
    </xf>
    <xf numFmtId="3" fontId="6" fillId="0" borderId="6" xfId="0" applyNumberFormat="1" applyFont="1" applyBorder="1" applyAlignment="1">
      <alignment horizontal="right" vertical="top"/>
    </xf>
    <xf numFmtId="4" fontId="6" fillId="0" borderId="6" xfId="0" applyNumberFormat="1" applyFont="1" applyBorder="1" applyAlignment="1">
      <alignment horizontal="right" vertical="top"/>
    </xf>
    <xf numFmtId="3" fontId="7" fillId="0" borderId="4" xfId="0" applyNumberFormat="1" applyFont="1" applyBorder="1" applyAlignment="1">
      <alignment horizontal="right" vertical="top"/>
    </xf>
    <xf numFmtId="0" fontId="4" fillId="0" borderId="0" xfId="0" applyFont="1"/>
    <xf numFmtId="3" fontId="4" fillId="0" borderId="0" xfId="0" applyNumberFormat="1" applyFont="1" applyAlignment="1">
      <alignment vertical="top"/>
    </xf>
    <xf numFmtId="0" fontId="8" fillId="0" borderId="0" xfId="0" applyFont="1"/>
    <xf numFmtId="0" fontId="4" fillId="0" borderId="0" xfId="0" applyFont="1" applyAlignment="1"/>
    <xf numFmtId="0" fontId="9" fillId="0" borderId="0" xfId="0" applyFont="1" applyAlignment="1">
      <alignment horizontal="right"/>
    </xf>
    <xf numFmtId="0" fontId="9" fillId="0" borderId="0" xfId="0" applyFont="1"/>
    <xf numFmtId="49" fontId="10" fillId="0" borderId="0" xfId="0" applyNumberFormat="1" applyFont="1" applyAlignment="1">
      <alignment vertical="top"/>
    </xf>
    <xf numFmtId="165" fontId="4" fillId="0" borderId="0" xfId="0" applyNumberFormat="1" applyFont="1"/>
    <xf numFmtId="0" fontId="11" fillId="0" borderId="0" xfId="0" applyFont="1"/>
    <xf numFmtId="0" fontId="9" fillId="0" borderId="0" xfId="0" applyFont="1" applyAlignment="1">
      <alignment horizontal="right" vertical="top"/>
    </xf>
    <xf numFmtId="3" fontId="2" fillId="0" borderId="0" xfId="0" applyNumberFormat="1" applyFont="1"/>
    <xf numFmtId="4" fontId="7" fillId="0" borderId="6" xfId="0" applyNumberFormat="1" applyFont="1" applyBorder="1" applyAlignment="1">
      <alignment horizontal="right" vertical="top"/>
    </xf>
    <xf numFmtId="0" fontId="2" fillId="0" borderId="0" xfId="0" applyFont="1"/>
    <xf numFmtId="0" fontId="12" fillId="0" borderId="0" xfId="0" applyFont="1"/>
    <xf numFmtId="0" fontId="12" fillId="0" borderId="0" xfId="0" applyFont="1" applyAlignment="1">
      <alignment horizontal="right"/>
    </xf>
    <xf numFmtId="2" fontId="12" fillId="0" borderId="0" xfId="0" applyNumberFormat="1" applyFont="1" applyAlignment="1">
      <alignment horizontal="right"/>
    </xf>
    <xf numFmtId="40" fontId="12" fillId="0" borderId="0" xfId="0" applyNumberFormat="1" applyFont="1" applyAlignment="1">
      <alignment horizontal="right"/>
    </xf>
    <xf numFmtId="0" fontId="5" fillId="0" borderId="1" xfId="0" quotePrefix="1" applyFont="1" applyBorder="1" applyAlignment="1">
      <alignment horizontal="right"/>
    </xf>
    <xf numFmtId="0" fontId="13" fillId="0" borderId="0" xfId="0" applyFont="1"/>
    <xf numFmtId="0" fontId="14" fillId="0" borderId="0" xfId="0" applyFont="1" applyAlignment="1">
      <alignment horizontal="center" vertical="top" wrapText="1"/>
    </xf>
    <xf numFmtId="0" fontId="14" fillId="0" borderId="0" xfId="0" applyFont="1" applyAlignment="1">
      <alignment vertical="top" wrapText="1"/>
    </xf>
    <xf numFmtId="0" fontId="14" fillId="0" borderId="0" xfId="0" applyFont="1" applyAlignment="1">
      <alignment horizontal="center" wrapText="1"/>
    </xf>
    <xf numFmtId="0" fontId="5" fillId="0" borderId="0" xfId="0" applyFont="1" applyBorder="1" applyAlignment="1">
      <alignment vertical="top"/>
    </xf>
    <xf numFmtId="0" fontId="11" fillId="0" borderId="0" xfId="0" applyFont="1" applyAlignment="1">
      <alignment wrapText="1"/>
    </xf>
    <xf numFmtId="0" fontId="0" fillId="0" borderId="0" xfId="0"/>
    <xf numFmtId="0" fontId="9" fillId="0" borderId="0" xfId="0" applyFont="1" applyAlignment="1">
      <alignment wrapText="1"/>
    </xf>
    <xf numFmtId="0" fontId="9" fillId="0" borderId="0" xfId="0" applyFont="1"/>
    <xf numFmtId="0" fontId="5" fillId="0" borderId="3" xfId="0" applyFont="1" applyBorder="1" applyAlignment="1">
      <alignment horizontal="center" vertical="top"/>
    </xf>
    <xf numFmtId="0" fontId="3" fillId="0" borderId="4" xfId="0" applyFont="1" applyBorder="1"/>
    <xf numFmtId="0" fontId="7" fillId="3" borderId="7" xfId="0" applyFont="1" applyFill="1" applyBorder="1" applyAlignment="1">
      <alignment horizontal="left" vertical="top" wrapText="1"/>
    </xf>
    <xf numFmtId="0" fontId="3" fillId="0" borderId="7" xfId="0" applyFont="1" applyBorder="1"/>
    <xf numFmtId="0" fontId="10" fillId="0" borderId="0" xfId="0" applyFont="1" applyAlignment="1">
      <alignment vertical="top" wrapText="1"/>
    </xf>
    <xf numFmtId="0" fontId="10" fillId="0" borderId="0" xfId="0" applyFont="1" applyAlignment="1">
      <alignment wrapText="1"/>
    </xf>
    <xf numFmtId="0" fontId="1" fillId="0" borderId="0" xfId="0" applyFont="1" applyAlignment="1">
      <alignment horizontal="center"/>
    </xf>
    <xf numFmtId="0" fontId="2" fillId="0" borderId="1" xfId="0" applyFont="1" applyBorder="1"/>
    <xf numFmtId="0" fontId="3" fillId="0" borderId="1" xfId="0" applyFont="1" applyBorder="1"/>
    <xf numFmtId="0" fontId="5" fillId="2" borderId="2" xfId="0" applyFont="1" applyFill="1" applyBorder="1" applyAlignment="1">
      <alignment horizontal="center" vertical="top"/>
    </xf>
    <xf numFmtId="0" fontId="3" fillId="0" borderId="5" xfId="0" applyFont="1" applyBorder="1"/>
    <xf numFmtId="0" fontId="5" fillId="0" borderId="2" xfId="0" applyFont="1" applyBorder="1" applyAlignment="1">
      <alignment horizontal="center" vertical="top" wrapText="1"/>
    </xf>
    <xf numFmtId="49" fontId="10" fillId="0" borderId="0" xfId="0" applyNumberFormat="1" applyFont="1" applyAlignment="1">
      <alignment vertical="top"/>
    </xf>
    <xf numFmtId="0" fontId="11" fillId="0" borderId="0" xfId="0" applyFont="1"/>
    <xf numFmtId="0" fontId="14" fillId="0" borderId="0" xfId="0" applyFont="1" applyAlignment="1">
      <alignment vertical="top" wrapText="1"/>
    </xf>
    <xf numFmtId="0" fontId="15" fillId="0" borderId="0" xfId="0" applyFont="1" applyAlignment="1">
      <alignment vertical="top" wrapText="1"/>
    </xf>
    <xf numFmtId="0" fontId="14" fillId="0" borderId="0" xfId="0" applyFont="1" applyAlignment="1">
      <alignment wrapText="1"/>
    </xf>
    <xf numFmtId="0" fontId="0" fillId="0" borderId="0" xfId="0" applyAlignment="1"/>
    <xf numFmtId="0" fontId="2" fillId="0" borderId="0" xfId="0" applyFont="1" applyAlignment="1"/>
    <xf numFmtId="0" fontId="12" fillId="0" borderId="0" xfId="0" applyFont="1" applyAlignment="1"/>
    <xf numFmtId="2" fontId="12" fillId="0" borderId="0" xfId="0" applyNumberFormat="1" applyFont="1" applyAlignment="1"/>
    <xf numFmtId="40" fontId="12" fillId="0" borderId="0" xfId="0" applyNumberFormat="1" applyFont="1" applyAlignment="1"/>
    <xf numFmtId="0" fontId="8" fillId="0" borderId="0" xfId="0" applyFont="1" applyAlignment="1"/>
    <xf numFmtId="3" fontId="2" fillId="0" borderId="0" xfId="0" applyNumberFormat="1" applyFont="1" applyAlignment="1"/>
    <xf numFmtId="0" fontId="5" fillId="4" borderId="8" xfId="0" applyFont="1" applyFill="1" applyBorder="1" applyAlignment="1">
      <alignment vertical="top"/>
    </xf>
    <xf numFmtId="0" fontId="5" fillId="5" borderId="8" xfId="0" applyFont="1" applyFill="1" applyBorder="1" applyAlignment="1">
      <alignment vertical="top"/>
    </xf>
    <xf numFmtId="0" fontId="16" fillId="5" borderId="8" xfId="0" applyFont="1" applyFill="1" applyBorder="1" applyAlignment="1"/>
    <xf numFmtId="0" fontId="18" fillId="5" borderId="8" xfId="0" applyFont="1" applyFill="1" applyBorder="1" applyAlignment="1"/>
    <xf numFmtId="0" fontId="17" fillId="5" borderId="8" xfId="0" applyFont="1" applyFill="1" applyBorder="1" applyAlignment="1">
      <alignment vertical="top"/>
    </xf>
    <xf numFmtId="0" fontId="5" fillId="0" borderId="8" xfId="0" applyFont="1" applyBorder="1" applyAlignment="1">
      <alignment vertical="top"/>
    </xf>
    <xf numFmtId="3" fontId="6" fillId="0" borderId="8" xfId="0" applyNumberFormat="1" applyFont="1" applyBorder="1" applyAlignment="1">
      <alignment horizontal="right" vertical="top"/>
    </xf>
    <xf numFmtId="4" fontId="6" fillId="0" borderId="8" xfId="0" applyNumberFormat="1" applyFont="1" applyBorder="1" applyAlignment="1">
      <alignment horizontal="right" vertical="top"/>
    </xf>
    <xf numFmtId="3" fontId="7" fillId="0" borderId="8" xfId="0" applyNumberFormat="1" applyFont="1" applyBorder="1" applyAlignment="1">
      <alignment horizontal="right" vertical="top"/>
    </xf>
    <xf numFmtId="4" fontId="7" fillId="0" borderId="8" xfId="0" applyNumberFormat="1" applyFont="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36"/>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19" customWidth="1"/>
  </cols>
  <sheetData>
    <row r="1" spans="1:10" ht="18">
      <c r="A1" s="43" t="s">
        <v>0</v>
      </c>
      <c r="B1" s="34"/>
      <c r="C1" s="34"/>
      <c r="D1" s="34"/>
      <c r="E1" s="34"/>
      <c r="F1" s="34"/>
      <c r="G1" s="34"/>
      <c r="H1" s="34"/>
      <c r="I1" s="34"/>
      <c r="J1" s="34"/>
    </row>
    <row r="2" spans="1:10" ht="18">
      <c r="A2" s="43" t="s">
        <v>1</v>
      </c>
      <c r="B2" s="34"/>
      <c r="C2" s="34"/>
      <c r="D2" s="34"/>
      <c r="E2" s="34"/>
      <c r="F2" s="34"/>
      <c r="G2" s="34"/>
      <c r="H2" s="34"/>
      <c r="I2" s="34"/>
      <c r="J2" s="34"/>
    </row>
    <row r="3" spans="1:10">
      <c r="A3" s="44"/>
      <c r="B3" s="45"/>
      <c r="C3" s="1"/>
      <c r="D3" s="1"/>
      <c r="E3" s="1"/>
      <c r="F3" s="1"/>
      <c r="G3" s="1"/>
      <c r="H3" s="1"/>
      <c r="I3" s="2"/>
      <c r="J3" s="3">
        <v>44801</v>
      </c>
    </row>
    <row r="4" spans="1:10">
      <c r="A4" s="46" t="s">
        <v>2</v>
      </c>
      <c r="B4" s="46" t="s">
        <v>3</v>
      </c>
      <c r="C4" s="46" t="s">
        <v>4</v>
      </c>
      <c r="D4" s="37" t="s">
        <v>5</v>
      </c>
      <c r="E4" s="38"/>
      <c r="F4" s="37" t="s">
        <v>6</v>
      </c>
      <c r="G4" s="38"/>
      <c r="H4" s="37" t="s">
        <v>7</v>
      </c>
      <c r="I4" s="38"/>
      <c r="J4" s="48" t="s">
        <v>8</v>
      </c>
    </row>
    <row r="5" spans="1:10" ht="27.75" customHeight="1">
      <c r="A5" s="47"/>
      <c r="B5" s="47"/>
      <c r="C5" s="47"/>
      <c r="D5" s="4" t="s">
        <v>9</v>
      </c>
      <c r="E5" s="4" t="s">
        <v>10</v>
      </c>
      <c r="F5" s="4" t="s">
        <v>9</v>
      </c>
      <c r="G5" s="4" t="s">
        <v>10</v>
      </c>
      <c r="H5" s="4" t="s">
        <v>9</v>
      </c>
      <c r="I5" s="4" t="s">
        <v>10</v>
      </c>
      <c r="J5" s="47"/>
    </row>
    <row r="6" spans="1:10">
      <c r="A6" s="5">
        <v>-1</v>
      </c>
      <c r="B6" s="5">
        <v>-2</v>
      </c>
      <c r="C6" s="5">
        <v>-3</v>
      </c>
      <c r="D6" s="5">
        <v>-4</v>
      </c>
      <c r="E6" s="5">
        <v>-5</v>
      </c>
      <c r="F6" s="4" t="s">
        <v>11</v>
      </c>
      <c r="G6" s="4" t="s">
        <v>12</v>
      </c>
      <c r="H6" s="5">
        <v>-8</v>
      </c>
      <c r="I6" s="5">
        <v>-9</v>
      </c>
      <c r="J6" s="5">
        <v>-10</v>
      </c>
    </row>
    <row r="7" spans="1:10">
      <c r="A7" s="4">
        <v>1</v>
      </c>
      <c r="B7" s="6" t="s">
        <v>13</v>
      </c>
      <c r="C7" s="7">
        <v>1550</v>
      </c>
      <c r="D7" s="8">
        <v>365202</v>
      </c>
      <c r="E7" s="8">
        <f>F7+1234</f>
        <v>364886</v>
      </c>
      <c r="F7" s="8">
        <f t="shared" ref="F7:F18" si="0">D7-C7</f>
        <v>363652</v>
      </c>
      <c r="G7" s="8">
        <f t="shared" ref="G7:G18" si="1">E7-C7</f>
        <v>363336</v>
      </c>
      <c r="H7" s="9">
        <v>12221</v>
      </c>
      <c r="I7" s="9">
        <v>12293</v>
      </c>
      <c r="J7" s="39" t="s">
        <v>14</v>
      </c>
    </row>
    <row r="8" spans="1:10">
      <c r="A8" s="4">
        <v>2</v>
      </c>
      <c r="B8" s="6" t="s">
        <v>15</v>
      </c>
      <c r="C8" s="7">
        <v>953</v>
      </c>
      <c r="D8" s="8">
        <v>329</v>
      </c>
      <c r="E8" s="8">
        <v>329</v>
      </c>
      <c r="F8" s="8">
        <f t="shared" si="0"/>
        <v>-624</v>
      </c>
      <c r="G8" s="8">
        <f t="shared" si="1"/>
        <v>-624</v>
      </c>
      <c r="H8" s="9">
        <v>10000</v>
      </c>
      <c r="I8" s="9">
        <v>10000</v>
      </c>
      <c r="J8" s="40"/>
    </row>
    <row r="9" spans="1:10">
      <c r="A9" s="4">
        <v>3</v>
      </c>
      <c r="B9" s="6" t="s">
        <v>16</v>
      </c>
      <c r="C9" s="7">
        <v>101.47</v>
      </c>
      <c r="D9" s="8">
        <f>26.64+44</f>
        <v>70.64</v>
      </c>
      <c r="E9" s="8">
        <f>D9</f>
        <v>70.64</v>
      </c>
      <c r="F9" s="8">
        <f t="shared" si="0"/>
        <v>-30.83</v>
      </c>
      <c r="G9" s="8">
        <f t="shared" si="1"/>
        <v>-30.83</v>
      </c>
      <c r="H9" s="9">
        <v>14654</v>
      </c>
      <c r="I9" s="9">
        <v>14731</v>
      </c>
      <c r="J9" s="40"/>
    </row>
    <row r="10" spans="1:10">
      <c r="A10" s="4">
        <v>4</v>
      </c>
      <c r="B10" s="6" t="s">
        <v>17</v>
      </c>
      <c r="C10" s="7">
        <v>26.62</v>
      </c>
      <c r="D10" s="8">
        <f>11.12</f>
        <v>11.12</v>
      </c>
      <c r="E10" s="8">
        <f>6.6+11.12</f>
        <v>17.72</v>
      </c>
      <c r="F10" s="8">
        <f t="shared" si="0"/>
        <v>-15.500000000000002</v>
      </c>
      <c r="G10" s="8">
        <f t="shared" si="1"/>
        <v>-8.9000000000000021</v>
      </c>
      <c r="H10" s="9">
        <v>38857</v>
      </c>
      <c r="I10" s="9">
        <v>38714</v>
      </c>
      <c r="J10" s="40"/>
    </row>
    <row r="11" spans="1:10">
      <c r="A11" s="4">
        <v>5</v>
      </c>
      <c r="B11" s="6" t="s">
        <v>18</v>
      </c>
      <c r="C11" s="7">
        <v>23.9</v>
      </c>
      <c r="D11" s="8">
        <f>7.5+16.065</f>
        <v>23.565000000000001</v>
      </c>
      <c r="E11" s="8">
        <f>7+15</f>
        <v>22</v>
      </c>
      <c r="F11" s="8">
        <f t="shared" si="0"/>
        <v>-0.3349999999999973</v>
      </c>
      <c r="G11" s="8">
        <f t="shared" si="1"/>
        <v>-1.8999999999999986</v>
      </c>
      <c r="H11" s="9">
        <v>24907</v>
      </c>
      <c r="I11" s="9">
        <v>24764</v>
      </c>
      <c r="J11" s="40"/>
    </row>
    <row r="12" spans="1:10">
      <c r="A12" s="4">
        <v>6</v>
      </c>
      <c r="B12" s="6" t="s">
        <v>19</v>
      </c>
      <c r="C12" s="7">
        <v>13</v>
      </c>
      <c r="D12" s="8">
        <v>8.36</v>
      </c>
      <c r="E12" s="8">
        <f>6+2.98</f>
        <v>8.98</v>
      </c>
      <c r="F12" s="8">
        <f t="shared" si="0"/>
        <v>-4.6400000000000006</v>
      </c>
      <c r="G12" s="8">
        <f t="shared" si="1"/>
        <v>-4.0199999999999996</v>
      </c>
      <c r="H12" s="9">
        <v>53883</v>
      </c>
      <c r="I12" s="9">
        <v>54717</v>
      </c>
      <c r="J12" s="40"/>
    </row>
    <row r="13" spans="1:10">
      <c r="A13" s="4">
        <v>7</v>
      </c>
      <c r="B13" s="6" t="s">
        <v>20</v>
      </c>
      <c r="C13" s="7">
        <v>32.770000000000003</v>
      </c>
      <c r="D13" s="8">
        <v>15.34</v>
      </c>
      <c r="E13" s="8">
        <v>15.34</v>
      </c>
      <c r="F13" s="8">
        <f t="shared" si="0"/>
        <v>-17.430000000000003</v>
      </c>
      <c r="G13" s="8">
        <f t="shared" si="1"/>
        <v>-17.430000000000003</v>
      </c>
      <c r="H13" s="9">
        <v>68636</v>
      </c>
      <c r="I13" s="9">
        <v>67350</v>
      </c>
      <c r="J13" s="40"/>
    </row>
    <row r="14" spans="1:10">
      <c r="A14" s="4">
        <v>8</v>
      </c>
      <c r="B14" s="6" t="s">
        <v>21</v>
      </c>
      <c r="C14" s="7">
        <v>36.35</v>
      </c>
      <c r="D14" s="8">
        <f>33+6.607</f>
        <v>39.606999999999999</v>
      </c>
      <c r="E14" s="8">
        <f>34+6</f>
        <v>40</v>
      </c>
      <c r="F14" s="8">
        <f t="shared" si="0"/>
        <v>3.2569999999999979</v>
      </c>
      <c r="G14" s="8">
        <f t="shared" si="1"/>
        <v>3.6499999999999986</v>
      </c>
      <c r="H14" s="9">
        <v>149286</v>
      </c>
      <c r="I14" s="9">
        <v>149286</v>
      </c>
      <c r="J14" s="40"/>
    </row>
    <row r="15" spans="1:10">
      <c r="A15" s="4">
        <v>9</v>
      </c>
      <c r="B15" s="6" t="s">
        <v>22</v>
      </c>
      <c r="C15" s="7">
        <v>172</v>
      </c>
      <c r="D15" s="8">
        <f>192+951+507</f>
        <v>1650</v>
      </c>
      <c r="E15" s="8">
        <f>F15+192</f>
        <v>1670</v>
      </c>
      <c r="F15" s="8">
        <f t="shared" si="0"/>
        <v>1478</v>
      </c>
      <c r="G15" s="8">
        <f t="shared" si="1"/>
        <v>1498</v>
      </c>
      <c r="H15" s="9">
        <v>41257</v>
      </c>
      <c r="I15" s="9">
        <v>41543</v>
      </c>
      <c r="J15" s="40"/>
    </row>
    <row r="16" spans="1:10">
      <c r="A16" s="4">
        <v>10</v>
      </c>
      <c r="B16" s="6" t="s">
        <v>23</v>
      </c>
      <c r="C16" s="7">
        <v>173</v>
      </c>
      <c r="D16" s="8">
        <v>165</v>
      </c>
      <c r="E16" s="8">
        <v>165</v>
      </c>
      <c r="F16" s="8">
        <f t="shared" si="0"/>
        <v>-8</v>
      </c>
      <c r="G16" s="8">
        <f t="shared" si="1"/>
        <v>-8</v>
      </c>
      <c r="H16" s="9">
        <v>30714</v>
      </c>
      <c r="I16" s="9">
        <v>30786</v>
      </c>
      <c r="J16" s="40"/>
    </row>
    <row r="17" spans="1:10">
      <c r="A17" s="4">
        <v>11</v>
      </c>
      <c r="B17" s="6" t="s">
        <v>24</v>
      </c>
      <c r="C17" s="7">
        <v>199</v>
      </c>
      <c r="D17" s="8">
        <f>17+82+34</f>
        <v>133</v>
      </c>
      <c r="E17" s="8">
        <f>18+82+31</f>
        <v>131</v>
      </c>
      <c r="F17" s="8">
        <f t="shared" si="0"/>
        <v>-66</v>
      </c>
      <c r="G17" s="8">
        <f t="shared" si="1"/>
        <v>-68</v>
      </c>
      <c r="H17" s="9">
        <v>14500</v>
      </c>
      <c r="I17" s="9">
        <v>14500</v>
      </c>
      <c r="J17" s="40"/>
    </row>
    <row r="18" spans="1:10">
      <c r="A18" s="4">
        <v>12</v>
      </c>
      <c r="B18" s="6" t="s">
        <v>25</v>
      </c>
      <c r="C18" s="7">
        <v>128</v>
      </c>
      <c r="D18" s="8">
        <f>178+1305+4266</f>
        <v>5749</v>
      </c>
      <c r="E18" s="8">
        <f>F18+178</f>
        <v>5799</v>
      </c>
      <c r="F18" s="8">
        <f t="shared" si="0"/>
        <v>5621</v>
      </c>
      <c r="G18" s="8">
        <f t="shared" si="1"/>
        <v>5671</v>
      </c>
      <c r="H18" s="9">
        <v>18386</v>
      </c>
      <c r="I18" s="9">
        <v>18243</v>
      </c>
      <c r="J18" s="38"/>
    </row>
    <row r="19" spans="1:10" ht="12.75">
      <c r="A19" s="10"/>
      <c r="B19" s="10"/>
      <c r="C19" s="10"/>
      <c r="D19" s="10"/>
      <c r="E19" s="10"/>
      <c r="F19" s="10"/>
      <c r="G19" s="10"/>
      <c r="H19" s="11"/>
      <c r="I19" s="10"/>
      <c r="J19" s="10"/>
    </row>
    <row r="20" spans="1:10" ht="15">
      <c r="A20" s="12" t="s">
        <v>26</v>
      </c>
      <c r="B20" s="10"/>
      <c r="C20" s="10"/>
      <c r="D20" s="10"/>
      <c r="E20" s="13"/>
      <c r="F20" s="10"/>
      <c r="G20" s="10"/>
      <c r="H20" s="10"/>
      <c r="I20" s="10"/>
      <c r="J20" s="10"/>
    </row>
    <row r="21" spans="1:10" ht="12.75">
      <c r="A21" s="14" t="s">
        <v>27</v>
      </c>
      <c r="B21" s="15" t="s">
        <v>28</v>
      </c>
      <c r="C21" s="10"/>
      <c r="D21" s="10"/>
      <c r="E21" s="10"/>
      <c r="F21" s="10"/>
      <c r="G21" s="10"/>
      <c r="H21" s="10"/>
      <c r="I21" s="10"/>
      <c r="J21" s="10"/>
    </row>
    <row r="22" spans="1:10" ht="12.75">
      <c r="A22" s="14" t="s">
        <v>29</v>
      </c>
      <c r="B22" s="15" t="s">
        <v>30</v>
      </c>
      <c r="C22" s="10"/>
      <c r="D22" s="10"/>
      <c r="E22" s="10"/>
      <c r="F22" s="10"/>
      <c r="G22" s="10"/>
      <c r="H22" s="10"/>
      <c r="I22" s="10"/>
      <c r="J22" s="10"/>
    </row>
    <row r="23" spans="1:10" ht="12.75">
      <c r="A23" s="14" t="s">
        <v>31</v>
      </c>
      <c r="B23" s="15" t="s">
        <v>32</v>
      </c>
      <c r="C23" s="10"/>
      <c r="D23" s="10"/>
      <c r="E23" s="10"/>
      <c r="F23" s="10"/>
      <c r="G23" s="10"/>
      <c r="H23" s="10"/>
      <c r="I23" s="10"/>
      <c r="J23" s="10"/>
    </row>
    <row r="24" spans="1:10" ht="12.75">
      <c r="A24" s="14" t="s">
        <v>33</v>
      </c>
      <c r="B24" s="41" t="s">
        <v>34</v>
      </c>
      <c r="C24" s="34"/>
      <c r="D24" s="34"/>
      <c r="E24" s="34"/>
      <c r="F24" s="34"/>
      <c r="G24" s="34"/>
      <c r="H24" s="34"/>
      <c r="I24" s="34"/>
      <c r="J24" s="34"/>
    </row>
    <row r="25" spans="1:10" ht="12.75">
      <c r="A25" s="14" t="s">
        <v>35</v>
      </c>
      <c r="B25" s="41" t="s">
        <v>36</v>
      </c>
      <c r="C25" s="34"/>
      <c r="D25" s="34"/>
      <c r="E25" s="34"/>
      <c r="F25" s="34"/>
      <c r="G25" s="34"/>
      <c r="H25" s="34"/>
      <c r="I25" s="34"/>
      <c r="J25" s="34"/>
    </row>
    <row r="26" spans="1:10" ht="12.75">
      <c r="A26" s="14" t="s">
        <v>37</v>
      </c>
      <c r="B26" s="42" t="s">
        <v>38</v>
      </c>
      <c r="C26" s="34"/>
      <c r="D26" s="34"/>
      <c r="E26" s="34"/>
      <c r="F26" s="34"/>
      <c r="G26" s="34"/>
      <c r="H26" s="34"/>
      <c r="I26" s="34"/>
      <c r="J26" s="34"/>
    </row>
    <row r="27" spans="1:10" ht="12.75">
      <c r="A27" s="14" t="s">
        <v>39</v>
      </c>
      <c r="B27" s="41" t="s">
        <v>40</v>
      </c>
      <c r="C27" s="34"/>
      <c r="D27" s="34"/>
      <c r="E27" s="34"/>
      <c r="F27" s="34"/>
      <c r="G27" s="34"/>
      <c r="H27" s="34"/>
      <c r="I27" s="34"/>
      <c r="J27" s="34"/>
    </row>
    <row r="28" spans="1:10" ht="14.25">
      <c r="A28" s="14" t="s">
        <v>41</v>
      </c>
      <c r="B28" s="16" t="s">
        <v>42</v>
      </c>
      <c r="C28" s="10"/>
      <c r="D28" s="17"/>
      <c r="E28" s="10"/>
      <c r="F28" s="10"/>
      <c r="G28" s="10"/>
      <c r="H28" s="10"/>
      <c r="I28" s="10"/>
      <c r="J28" s="10"/>
    </row>
    <row r="29" spans="1:10" ht="12.75">
      <c r="A29" s="14" t="s">
        <v>43</v>
      </c>
      <c r="B29" s="15" t="s">
        <v>44</v>
      </c>
      <c r="C29" s="10"/>
      <c r="D29" s="10"/>
      <c r="E29" s="10"/>
      <c r="F29" s="10"/>
      <c r="G29" s="10"/>
      <c r="H29" s="10"/>
      <c r="I29" s="10"/>
      <c r="J29" s="10"/>
    </row>
    <row r="30" spans="1:10" ht="12.75">
      <c r="A30" s="14" t="s">
        <v>45</v>
      </c>
      <c r="B30" s="15" t="s">
        <v>46</v>
      </c>
      <c r="C30" s="10"/>
      <c r="D30" s="10"/>
      <c r="E30" s="10"/>
      <c r="F30" s="10"/>
      <c r="G30" s="10"/>
      <c r="H30" s="10"/>
      <c r="I30" s="10"/>
      <c r="J30" s="10"/>
    </row>
    <row r="31" spans="1:10" ht="12.75">
      <c r="A31" s="14" t="s">
        <v>47</v>
      </c>
      <c r="B31" s="15" t="s">
        <v>48</v>
      </c>
      <c r="C31" s="10"/>
      <c r="D31" s="10"/>
      <c r="E31" s="10"/>
      <c r="F31" s="10"/>
      <c r="G31" s="10"/>
      <c r="H31" s="10"/>
      <c r="I31" s="10"/>
      <c r="J31" s="10"/>
    </row>
    <row r="32" spans="1:10" ht="12.75">
      <c r="A32" s="14" t="s">
        <v>49</v>
      </c>
      <c r="B32" s="18" t="s">
        <v>50</v>
      </c>
      <c r="C32" s="10"/>
      <c r="D32" s="10"/>
      <c r="E32" s="10"/>
      <c r="F32" s="10"/>
      <c r="G32" s="10"/>
      <c r="H32" s="10"/>
      <c r="I32" s="10"/>
      <c r="J32" s="10"/>
    </row>
    <row r="33" spans="1:10" ht="12.75">
      <c r="A33" s="14" t="s">
        <v>51</v>
      </c>
      <c r="B33" s="33" t="s">
        <v>52</v>
      </c>
      <c r="C33" s="34"/>
      <c r="D33" s="34"/>
      <c r="E33" s="34"/>
      <c r="F33" s="34"/>
      <c r="G33" s="34"/>
      <c r="H33" s="34"/>
      <c r="I33" s="34"/>
      <c r="J33" s="34"/>
    </row>
    <row r="34" spans="1:10" ht="12.75">
      <c r="A34" s="19" t="s">
        <v>53</v>
      </c>
      <c r="B34" s="35" t="s">
        <v>54</v>
      </c>
      <c r="C34" s="34"/>
      <c r="D34" s="34"/>
      <c r="E34" s="34"/>
      <c r="F34" s="34"/>
      <c r="G34" s="34"/>
      <c r="H34" s="34"/>
      <c r="I34" s="34"/>
      <c r="J34" s="34"/>
    </row>
    <row r="35" spans="1:10" ht="12.75">
      <c r="A35" s="19" t="s">
        <v>55</v>
      </c>
      <c r="B35" s="35" t="s">
        <v>56</v>
      </c>
      <c r="C35" s="34"/>
      <c r="D35" s="34"/>
      <c r="E35" s="34"/>
      <c r="F35" s="34"/>
      <c r="G35" s="34"/>
      <c r="H35" s="34"/>
      <c r="I35" s="34"/>
      <c r="J35" s="34"/>
    </row>
    <row r="36" spans="1:10" ht="12.75">
      <c r="A36" s="19" t="s">
        <v>57</v>
      </c>
      <c r="B36" s="36" t="s">
        <v>58</v>
      </c>
      <c r="C36" s="34"/>
      <c r="D36" s="34"/>
      <c r="E36" s="34"/>
      <c r="F36" s="34"/>
      <c r="G36" s="34"/>
      <c r="H36" s="34"/>
      <c r="I36" s="34"/>
      <c r="J36" s="34"/>
    </row>
  </sheetData>
  <mergeCells count="19">
    <mergeCell ref="A1:J1"/>
    <mergeCell ref="A2:J2"/>
    <mergeCell ref="A3:B3"/>
    <mergeCell ref="A4:A5"/>
    <mergeCell ref="B4:B5"/>
    <mergeCell ref="C4:C5"/>
    <mergeCell ref="D4:E4"/>
    <mergeCell ref="J4:J5"/>
    <mergeCell ref="B33:J33"/>
    <mergeCell ref="B34:J34"/>
    <mergeCell ref="B35:J35"/>
    <mergeCell ref="B36:J36"/>
    <mergeCell ref="F4:G4"/>
    <mergeCell ref="H4:I4"/>
    <mergeCell ref="J7:J18"/>
    <mergeCell ref="B24:J24"/>
    <mergeCell ref="B25:J25"/>
    <mergeCell ref="B26:J26"/>
    <mergeCell ref="B27:J2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33.28515625" customWidth="1"/>
  </cols>
  <sheetData>
    <row r="1" spans="1:11" ht="18">
      <c r="A1" s="43" t="s">
        <v>0</v>
      </c>
      <c r="B1" s="34"/>
      <c r="C1" s="34"/>
      <c r="D1" s="34"/>
      <c r="E1" s="34"/>
      <c r="F1" s="34"/>
      <c r="G1" s="34"/>
      <c r="H1" s="34"/>
      <c r="I1" s="34"/>
      <c r="J1" s="34"/>
    </row>
    <row r="2" spans="1:11" ht="18">
      <c r="A2" s="43" t="s">
        <v>1</v>
      </c>
      <c r="B2" s="34"/>
      <c r="C2" s="34"/>
      <c r="D2" s="34"/>
      <c r="E2" s="34"/>
      <c r="F2" s="34"/>
      <c r="G2" s="34"/>
      <c r="H2" s="34"/>
      <c r="I2" s="34"/>
      <c r="J2" s="34"/>
    </row>
    <row r="3" spans="1:11">
      <c r="A3" s="44"/>
      <c r="B3" s="45"/>
      <c r="C3" s="1"/>
      <c r="D3" s="1"/>
      <c r="E3" s="1"/>
      <c r="F3" s="1"/>
      <c r="G3" s="1"/>
      <c r="H3" s="1"/>
      <c r="I3" s="2"/>
      <c r="J3" s="27" t="s">
        <v>87</v>
      </c>
    </row>
    <row r="4" spans="1:11">
      <c r="A4" s="46" t="s">
        <v>2</v>
      </c>
      <c r="B4" s="46" t="s">
        <v>3</v>
      </c>
      <c r="C4" s="46" t="s">
        <v>4</v>
      </c>
      <c r="D4" s="37" t="s">
        <v>5</v>
      </c>
      <c r="E4" s="38"/>
      <c r="F4" s="37" t="s">
        <v>6</v>
      </c>
      <c r="G4" s="38"/>
      <c r="H4" s="37" t="s">
        <v>7</v>
      </c>
      <c r="I4" s="38"/>
      <c r="J4" s="48" t="s">
        <v>8</v>
      </c>
    </row>
    <row r="5" spans="1:11" ht="27.75" customHeight="1">
      <c r="A5" s="47"/>
      <c r="B5" s="47"/>
      <c r="C5" s="47"/>
      <c r="D5" s="4" t="s">
        <v>9</v>
      </c>
      <c r="E5" s="4" t="s">
        <v>10</v>
      </c>
      <c r="F5" s="4" t="s">
        <v>9</v>
      </c>
      <c r="G5" s="4" t="s">
        <v>10</v>
      </c>
      <c r="H5" s="4" t="s">
        <v>9</v>
      </c>
      <c r="I5" s="4" t="s">
        <v>10</v>
      </c>
      <c r="J5" s="47"/>
    </row>
    <row r="6" spans="1:11">
      <c r="A6" s="5">
        <v>-1</v>
      </c>
      <c r="B6" s="5">
        <v>-2</v>
      </c>
      <c r="C6" s="5">
        <v>-3</v>
      </c>
      <c r="D6" s="5">
        <v>-4</v>
      </c>
      <c r="E6" s="5">
        <v>-5</v>
      </c>
      <c r="F6" s="4" t="s">
        <v>11</v>
      </c>
      <c r="G6" s="4" t="s">
        <v>12</v>
      </c>
      <c r="H6" s="5">
        <v>-8</v>
      </c>
      <c r="I6" s="5">
        <v>-9</v>
      </c>
      <c r="J6" s="5">
        <v>-10</v>
      </c>
    </row>
    <row r="7" spans="1:11">
      <c r="A7" s="4">
        <v>1</v>
      </c>
      <c r="B7" s="6" t="s">
        <v>13</v>
      </c>
      <c r="C7" s="7">
        <v>1550</v>
      </c>
      <c r="D7" s="8">
        <f>'5 September 2022'!E7</f>
        <v>357110.3299999999</v>
      </c>
      <c r="E7" s="8">
        <f>F7+1827.86</f>
        <v>357388.18999999989</v>
      </c>
      <c r="F7" s="8">
        <f t="shared" ref="F7:F18" si="0">D7-C7</f>
        <v>355560.3299999999</v>
      </c>
      <c r="G7" s="8">
        <f t="shared" ref="G7:G18" si="1">E7-C7</f>
        <v>355838.18999999989</v>
      </c>
      <c r="H7" s="9">
        <f>'5 September 2022'!I7</f>
        <v>12236</v>
      </c>
      <c r="I7" s="9">
        <v>12236</v>
      </c>
      <c r="J7" s="39" t="s">
        <v>88</v>
      </c>
      <c r="K7" s="20">
        <f t="shared" ref="K7:K18" si="2">I7-H7</f>
        <v>0</v>
      </c>
    </row>
    <row r="8" spans="1:11">
      <c r="A8" s="4">
        <v>2</v>
      </c>
      <c r="B8" s="6" t="s">
        <v>15</v>
      </c>
      <c r="C8" s="7">
        <v>953</v>
      </c>
      <c r="D8" s="8">
        <f>'5 September 2022'!E8</f>
        <v>346.54</v>
      </c>
      <c r="E8" s="8">
        <v>346.54</v>
      </c>
      <c r="F8" s="8">
        <f t="shared" si="0"/>
        <v>-606.46</v>
      </c>
      <c r="G8" s="8">
        <f t="shared" si="1"/>
        <v>-606.46</v>
      </c>
      <c r="H8" s="9">
        <f>'5 September 2022'!I8</f>
        <v>10083</v>
      </c>
      <c r="I8" s="9">
        <v>10083</v>
      </c>
      <c r="J8" s="40"/>
      <c r="K8" s="20">
        <f t="shared" si="2"/>
        <v>0</v>
      </c>
    </row>
    <row r="9" spans="1:11">
      <c r="A9" s="4">
        <v>3</v>
      </c>
      <c r="B9" s="6" t="s">
        <v>16</v>
      </c>
      <c r="C9" s="7">
        <v>101.47</v>
      </c>
      <c r="D9" s="8">
        <f>'5 September 2022'!E9</f>
        <v>74.739999999999995</v>
      </c>
      <c r="E9" s="21">
        <v>64.81</v>
      </c>
      <c r="F9" s="8">
        <f t="shared" si="0"/>
        <v>-26.730000000000004</v>
      </c>
      <c r="G9" s="8">
        <f t="shared" si="1"/>
        <v>-36.659999999999997</v>
      </c>
      <c r="H9" s="9">
        <f>'5 September 2022'!I9</f>
        <v>14731</v>
      </c>
      <c r="I9" s="9">
        <v>14731</v>
      </c>
      <c r="J9" s="40"/>
      <c r="K9" s="20">
        <f t="shared" si="2"/>
        <v>0</v>
      </c>
    </row>
    <row r="10" spans="1:11">
      <c r="A10" s="4">
        <v>4</v>
      </c>
      <c r="B10" s="6" t="s">
        <v>17</v>
      </c>
      <c r="C10" s="7">
        <v>26.62</v>
      </c>
      <c r="D10" s="8">
        <f>'5 September 2022'!E10</f>
        <v>20.43</v>
      </c>
      <c r="E10" s="21">
        <v>17.86</v>
      </c>
      <c r="F10" s="8">
        <f t="shared" si="0"/>
        <v>-6.1900000000000013</v>
      </c>
      <c r="G10" s="8">
        <f t="shared" si="1"/>
        <v>-8.7600000000000016</v>
      </c>
      <c r="H10" s="9">
        <f>'5 September 2022'!I10</f>
        <v>36146</v>
      </c>
      <c r="I10" s="9">
        <v>36093</v>
      </c>
      <c r="J10" s="40"/>
      <c r="K10" s="20">
        <f t="shared" si="2"/>
        <v>-53</v>
      </c>
    </row>
    <row r="11" spans="1:11">
      <c r="A11" s="4">
        <v>5</v>
      </c>
      <c r="B11" s="6" t="s">
        <v>18</v>
      </c>
      <c r="C11" s="7">
        <v>23.9</v>
      </c>
      <c r="D11" s="8">
        <f>'5 September 2022'!E11</f>
        <v>38.83</v>
      </c>
      <c r="E11" s="21">
        <v>36.130000000000003</v>
      </c>
      <c r="F11" s="8">
        <f t="shared" si="0"/>
        <v>14.93</v>
      </c>
      <c r="G11" s="8">
        <f t="shared" si="1"/>
        <v>12.230000000000004</v>
      </c>
      <c r="H11" s="9">
        <f>'5 September 2022'!I11</f>
        <v>24200</v>
      </c>
      <c r="I11" s="9">
        <v>24093</v>
      </c>
      <c r="J11" s="40"/>
      <c r="K11" s="20">
        <f t="shared" si="2"/>
        <v>-107</v>
      </c>
    </row>
    <row r="12" spans="1:11">
      <c r="A12" s="4">
        <v>6</v>
      </c>
      <c r="B12" s="6" t="s">
        <v>19</v>
      </c>
      <c r="C12" s="7">
        <v>13</v>
      </c>
      <c r="D12" s="8">
        <f>'5 September 2022'!E12</f>
        <v>6.92</v>
      </c>
      <c r="E12" s="21">
        <v>6.92</v>
      </c>
      <c r="F12" s="8">
        <f t="shared" si="0"/>
        <v>-6.08</v>
      </c>
      <c r="G12" s="8">
        <f t="shared" si="1"/>
        <v>-6.08</v>
      </c>
      <c r="H12" s="9">
        <f>'5 September 2022'!I12</f>
        <v>57200</v>
      </c>
      <c r="I12" s="9">
        <v>58738</v>
      </c>
      <c r="J12" s="40"/>
      <c r="K12" s="20">
        <f t="shared" si="2"/>
        <v>1538</v>
      </c>
    </row>
    <row r="13" spans="1:11">
      <c r="A13" s="4">
        <v>7</v>
      </c>
      <c r="B13" s="6" t="s">
        <v>20</v>
      </c>
      <c r="C13" s="7">
        <v>32.770000000000003</v>
      </c>
      <c r="D13" s="8">
        <f>'5 September 2022'!E13</f>
        <v>17.260000000000002</v>
      </c>
      <c r="E13" s="21">
        <v>16.72</v>
      </c>
      <c r="F13" s="8">
        <f t="shared" si="0"/>
        <v>-15.510000000000002</v>
      </c>
      <c r="G13" s="8">
        <f t="shared" si="1"/>
        <v>-16.050000000000004</v>
      </c>
      <c r="H13" s="9">
        <f>'5 September 2022'!I13</f>
        <v>78379</v>
      </c>
      <c r="I13" s="9">
        <v>79164</v>
      </c>
      <c r="J13" s="40"/>
      <c r="K13" s="20">
        <f t="shared" si="2"/>
        <v>785</v>
      </c>
    </row>
    <row r="14" spans="1:11">
      <c r="A14" s="4">
        <v>8</v>
      </c>
      <c r="B14" s="6" t="s">
        <v>21</v>
      </c>
      <c r="C14" s="7">
        <v>36.35</v>
      </c>
      <c r="D14" s="8">
        <f>'5 September 2022'!E14</f>
        <v>32.01</v>
      </c>
      <c r="E14" s="21">
        <v>27.97</v>
      </c>
      <c r="F14" s="8">
        <f t="shared" si="0"/>
        <v>-4.3400000000000034</v>
      </c>
      <c r="G14" s="8">
        <f t="shared" si="1"/>
        <v>-8.3800000000000026</v>
      </c>
      <c r="H14" s="9">
        <f>'5 September 2022'!I14</f>
        <v>150000</v>
      </c>
      <c r="I14" s="9">
        <v>150000</v>
      </c>
      <c r="J14" s="40"/>
      <c r="K14" s="20">
        <f t="shared" si="2"/>
        <v>0</v>
      </c>
    </row>
    <row r="15" spans="1:11">
      <c r="A15" s="4">
        <v>9</v>
      </c>
      <c r="B15" s="6" t="s">
        <v>22</v>
      </c>
      <c r="C15" s="7">
        <v>172</v>
      </c>
      <c r="D15" s="8">
        <f>'5 September 2022'!E15</f>
        <v>1737.1000000000004</v>
      </c>
      <c r="E15" s="21">
        <f>F15+173.42</f>
        <v>1738.5200000000004</v>
      </c>
      <c r="F15" s="8">
        <f t="shared" si="0"/>
        <v>1565.1000000000004</v>
      </c>
      <c r="G15" s="8">
        <f t="shared" si="1"/>
        <v>1566.5200000000004</v>
      </c>
      <c r="H15" s="9">
        <f>'5 September 2022'!I15</f>
        <v>41614</v>
      </c>
      <c r="I15" s="9">
        <v>41757</v>
      </c>
      <c r="J15" s="40"/>
      <c r="K15" s="20">
        <f t="shared" si="2"/>
        <v>143</v>
      </c>
    </row>
    <row r="16" spans="1:11">
      <c r="A16" s="4">
        <v>10</v>
      </c>
      <c r="B16" s="6" t="s">
        <v>23</v>
      </c>
      <c r="C16" s="7">
        <v>173</v>
      </c>
      <c r="D16" s="8">
        <f>'5 September 2022'!E16</f>
        <v>154.85999999999996</v>
      </c>
      <c r="E16" s="21">
        <v>133.30000000000001</v>
      </c>
      <c r="F16" s="8">
        <f t="shared" si="0"/>
        <v>-18.140000000000043</v>
      </c>
      <c r="G16" s="8">
        <f t="shared" si="1"/>
        <v>-39.699999999999989</v>
      </c>
      <c r="H16" s="9">
        <f>'5 September 2022'!I16</f>
        <v>30300</v>
      </c>
      <c r="I16" s="9">
        <v>30171</v>
      </c>
      <c r="J16" s="40"/>
      <c r="K16" s="20">
        <f t="shared" si="2"/>
        <v>-129</v>
      </c>
    </row>
    <row r="17" spans="1:11">
      <c r="A17" s="4">
        <v>11</v>
      </c>
      <c r="B17" s="6" t="s">
        <v>24</v>
      </c>
      <c r="C17" s="7">
        <v>199</v>
      </c>
      <c r="D17" s="8">
        <f>'5 September 2022'!E17</f>
        <v>130.87</v>
      </c>
      <c r="E17" s="21">
        <v>111.92</v>
      </c>
      <c r="F17" s="8">
        <f t="shared" si="0"/>
        <v>-68.13</v>
      </c>
      <c r="G17" s="8">
        <f t="shared" si="1"/>
        <v>-87.08</v>
      </c>
      <c r="H17" s="9">
        <f>'5 September 2022'!I17</f>
        <v>14464</v>
      </c>
      <c r="I17" s="9">
        <v>14500</v>
      </c>
      <c r="J17" s="40"/>
      <c r="K17" s="20">
        <f t="shared" si="2"/>
        <v>36</v>
      </c>
    </row>
    <row r="18" spans="1:11">
      <c r="A18" s="4">
        <v>12</v>
      </c>
      <c r="B18" s="6" t="s">
        <v>25</v>
      </c>
      <c r="C18" s="7">
        <v>128</v>
      </c>
      <c r="D18" s="8">
        <f>'5 September 2022'!E18</f>
        <v>5769</v>
      </c>
      <c r="E18" s="8">
        <f>F18+92</f>
        <v>5733</v>
      </c>
      <c r="F18" s="8">
        <f t="shared" si="0"/>
        <v>5641</v>
      </c>
      <c r="G18" s="8">
        <f t="shared" si="1"/>
        <v>5605</v>
      </c>
      <c r="H18" s="9">
        <f>'5 September 2022'!I18</f>
        <v>17636</v>
      </c>
      <c r="I18" s="9">
        <v>17600</v>
      </c>
      <c r="J18" s="38"/>
      <c r="K18" s="20">
        <f t="shared" si="2"/>
        <v>-36</v>
      </c>
    </row>
    <row r="19" spans="1:11" ht="12.75">
      <c r="A19" s="10"/>
      <c r="B19" s="10"/>
      <c r="C19" s="10"/>
      <c r="D19" s="10"/>
      <c r="E19" s="10"/>
      <c r="F19" s="10"/>
      <c r="G19" s="10"/>
      <c r="H19" s="11"/>
      <c r="I19" s="10"/>
      <c r="J19" s="10"/>
    </row>
    <row r="20" spans="1:11" ht="15">
      <c r="A20" s="12" t="s">
        <v>26</v>
      </c>
      <c r="B20" s="10"/>
      <c r="C20" s="10"/>
      <c r="D20" s="10"/>
      <c r="E20" s="13"/>
      <c r="F20" s="10"/>
      <c r="G20" s="10"/>
      <c r="H20" s="10"/>
      <c r="I20" s="10"/>
      <c r="J20" s="10"/>
    </row>
    <row r="21" spans="1:11" ht="12.75">
      <c r="A21" s="29" t="s">
        <v>27</v>
      </c>
      <c r="B21" s="51" t="s">
        <v>28</v>
      </c>
      <c r="C21" s="34"/>
      <c r="D21" s="34"/>
      <c r="E21" s="34"/>
      <c r="F21" s="34"/>
      <c r="G21" s="34"/>
      <c r="H21" s="34"/>
      <c r="I21" s="34"/>
      <c r="J21" s="34"/>
    </row>
    <row r="22" spans="1:11" ht="12.75">
      <c r="A22" s="29" t="s">
        <v>29</v>
      </c>
      <c r="B22" s="51" t="s">
        <v>89</v>
      </c>
      <c r="C22" s="34"/>
      <c r="D22" s="34"/>
      <c r="E22" s="34"/>
      <c r="F22" s="34"/>
      <c r="G22" s="34"/>
      <c r="H22" s="34"/>
      <c r="I22" s="34"/>
      <c r="J22" s="34"/>
    </row>
    <row r="23" spans="1:11" ht="12.75">
      <c r="A23" s="29" t="s">
        <v>31</v>
      </c>
      <c r="B23" s="53" t="s">
        <v>90</v>
      </c>
      <c r="C23" s="34"/>
      <c r="D23" s="34"/>
      <c r="E23" s="34"/>
      <c r="F23" s="34"/>
      <c r="G23" s="30"/>
      <c r="H23" s="30"/>
      <c r="I23" s="30"/>
      <c r="J23" s="30"/>
    </row>
    <row r="24" spans="1:11" ht="12.75">
      <c r="A24" s="29" t="s">
        <v>33</v>
      </c>
      <c r="B24" s="51" t="s">
        <v>32</v>
      </c>
      <c r="C24" s="34"/>
      <c r="D24" s="34"/>
      <c r="E24" s="34"/>
      <c r="F24" s="34"/>
      <c r="G24" s="34"/>
      <c r="H24" s="34"/>
      <c r="I24" s="34"/>
      <c r="J24" s="34"/>
    </row>
    <row r="25" spans="1:11" ht="12.75">
      <c r="A25" s="29" t="s">
        <v>35</v>
      </c>
      <c r="B25" s="51" t="s">
        <v>34</v>
      </c>
      <c r="C25" s="34"/>
      <c r="D25" s="34"/>
      <c r="E25" s="34"/>
      <c r="F25" s="34"/>
      <c r="G25" s="34"/>
      <c r="H25" s="34"/>
      <c r="I25" s="34"/>
      <c r="J25" s="34"/>
    </row>
    <row r="26" spans="1:11" ht="12.75">
      <c r="A26" s="29" t="s">
        <v>37</v>
      </c>
      <c r="B26" s="51" t="s">
        <v>91</v>
      </c>
      <c r="C26" s="34"/>
      <c r="D26" s="34"/>
      <c r="E26" s="34"/>
      <c r="F26" s="34"/>
      <c r="G26" s="34"/>
      <c r="H26" s="34"/>
      <c r="I26" s="34"/>
      <c r="J26" s="34"/>
    </row>
    <row r="27" spans="1:11" ht="12.75">
      <c r="A27" s="29" t="s">
        <v>39</v>
      </c>
      <c r="B27" s="51" t="s">
        <v>38</v>
      </c>
      <c r="C27" s="34"/>
      <c r="D27" s="34"/>
      <c r="E27" s="34"/>
      <c r="F27" s="34"/>
      <c r="G27" s="34"/>
      <c r="H27" s="34"/>
      <c r="I27" s="34"/>
      <c r="J27" s="34"/>
    </row>
    <row r="28" spans="1:11" ht="12.75">
      <c r="A28" s="29" t="s">
        <v>41</v>
      </c>
      <c r="B28" s="51" t="s">
        <v>92</v>
      </c>
      <c r="C28" s="34"/>
      <c r="D28" s="34"/>
      <c r="E28" s="34"/>
      <c r="F28" s="34"/>
      <c r="G28" s="34"/>
      <c r="H28" s="34"/>
      <c r="I28" s="34"/>
      <c r="J28" s="34"/>
    </row>
    <row r="29" spans="1:11" ht="12.75">
      <c r="A29" s="29" t="s">
        <v>43</v>
      </c>
      <c r="B29" s="51" t="s">
        <v>93</v>
      </c>
      <c r="C29" s="34"/>
      <c r="D29" s="34"/>
      <c r="E29" s="34"/>
      <c r="F29" s="34"/>
      <c r="G29" s="34"/>
      <c r="H29" s="34"/>
      <c r="I29" s="34"/>
      <c r="J29" s="34"/>
    </row>
    <row r="30" spans="1:11" ht="12.75">
      <c r="A30" s="29" t="s">
        <v>45</v>
      </c>
      <c r="B30" s="51" t="s">
        <v>44</v>
      </c>
      <c r="C30" s="34"/>
      <c r="D30" s="34"/>
      <c r="E30" s="34"/>
      <c r="F30" s="34"/>
      <c r="G30" s="34"/>
      <c r="H30" s="34"/>
      <c r="I30" s="34"/>
      <c r="J30" s="34"/>
    </row>
    <row r="31" spans="1:11" ht="12.75">
      <c r="A31" s="29" t="s">
        <v>47</v>
      </c>
      <c r="B31" s="51" t="s">
        <v>94</v>
      </c>
      <c r="C31" s="34"/>
      <c r="D31" s="34"/>
      <c r="E31" s="34"/>
      <c r="F31" s="34"/>
      <c r="G31" s="34"/>
      <c r="H31" s="34"/>
      <c r="I31" s="34"/>
      <c r="J31" s="34"/>
    </row>
    <row r="32" spans="1:11" ht="12.75">
      <c r="A32" s="29" t="s">
        <v>49</v>
      </c>
      <c r="B32" s="51" t="s">
        <v>48</v>
      </c>
      <c r="C32" s="34"/>
      <c r="D32" s="34"/>
      <c r="E32" s="34"/>
      <c r="F32" s="34"/>
      <c r="G32" s="34"/>
      <c r="H32" s="34"/>
      <c r="I32" s="34"/>
      <c r="J32" s="34"/>
    </row>
    <row r="33" spans="1:10" ht="12.75">
      <c r="A33" s="29" t="s">
        <v>51</v>
      </c>
      <c r="B33" s="52" t="s">
        <v>95</v>
      </c>
      <c r="C33" s="34"/>
      <c r="D33" s="34"/>
      <c r="E33" s="34"/>
      <c r="F33" s="34"/>
      <c r="G33" s="34"/>
      <c r="H33" s="34"/>
      <c r="I33" s="34"/>
      <c r="J33" s="34"/>
    </row>
    <row r="34" spans="1:10" ht="12.75">
      <c r="A34" s="29" t="s">
        <v>53</v>
      </c>
      <c r="B34" s="52" t="s">
        <v>96</v>
      </c>
      <c r="C34" s="34"/>
      <c r="D34" s="34"/>
      <c r="E34" s="34"/>
      <c r="F34" s="34"/>
      <c r="G34" s="34"/>
      <c r="H34" s="34"/>
      <c r="I34" s="34"/>
      <c r="J34" s="34"/>
    </row>
    <row r="35" spans="1:10" ht="12.75">
      <c r="A35" s="29" t="s">
        <v>55</v>
      </c>
      <c r="B35" s="51" t="s">
        <v>54</v>
      </c>
      <c r="C35" s="34"/>
      <c r="D35" s="34"/>
      <c r="E35" s="34"/>
      <c r="F35" s="34"/>
      <c r="G35" s="34"/>
      <c r="H35" s="34"/>
      <c r="I35" s="34"/>
      <c r="J35" s="34"/>
    </row>
    <row r="36" spans="1:10" ht="12.75">
      <c r="A36" s="29" t="s">
        <v>57</v>
      </c>
      <c r="B36" s="51" t="s">
        <v>56</v>
      </c>
      <c r="C36" s="34"/>
      <c r="D36" s="34"/>
      <c r="E36" s="34"/>
      <c r="F36" s="34"/>
      <c r="G36" s="34"/>
      <c r="H36" s="34"/>
      <c r="I36" s="34"/>
      <c r="J36" s="34"/>
    </row>
    <row r="37" spans="1:10" ht="12.75">
      <c r="A37" s="31" t="s">
        <v>75</v>
      </c>
      <c r="B37" s="51" t="s">
        <v>58</v>
      </c>
      <c r="C37" s="34"/>
      <c r="D37" s="34"/>
      <c r="E37" s="34"/>
      <c r="F37" s="34"/>
      <c r="G37" s="34"/>
      <c r="H37" s="34"/>
      <c r="I37" s="34"/>
      <c r="J37" s="34"/>
    </row>
    <row r="44" spans="1:10">
      <c r="B44" s="6" t="s">
        <v>13</v>
      </c>
      <c r="C44" s="22" t="s">
        <v>86</v>
      </c>
    </row>
    <row r="45" spans="1:10">
      <c r="B45" s="6" t="s">
        <v>15</v>
      </c>
      <c r="C45" s="22" t="s">
        <v>62</v>
      </c>
    </row>
    <row r="46" spans="1:10">
      <c r="B46" s="6" t="s">
        <v>16</v>
      </c>
      <c r="C46" s="22" t="s">
        <v>63</v>
      </c>
    </row>
    <row r="47" spans="1:10">
      <c r="B47" s="6" t="s">
        <v>17</v>
      </c>
      <c r="C47" s="22" t="s">
        <v>63</v>
      </c>
    </row>
    <row r="48" spans="1:10">
      <c r="B48" s="6" t="s">
        <v>18</v>
      </c>
      <c r="C48" s="22" t="s">
        <v>63</v>
      </c>
    </row>
    <row r="49" spans="2:6">
      <c r="B49" s="6" t="s">
        <v>19</v>
      </c>
      <c r="C49" s="22" t="s">
        <v>64</v>
      </c>
    </row>
    <row r="50" spans="2:6">
      <c r="B50" s="6" t="s">
        <v>20</v>
      </c>
      <c r="C50" s="22" t="s">
        <v>64</v>
      </c>
    </row>
    <row r="51" spans="2:6">
      <c r="B51" s="6" t="s">
        <v>21</v>
      </c>
      <c r="C51" s="22" t="s">
        <v>63</v>
      </c>
    </row>
    <row r="52" spans="2:6">
      <c r="B52" s="6" t="s">
        <v>22</v>
      </c>
      <c r="C52" s="22" t="s">
        <v>65</v>
      </c>
    </row>
    <row r="53" spans="2:6">
      <c r="B53" s="6" t="s">
        <v>23</v>
      </c>
      <c r="C53" s="22" t="s">
        <v>97</v>
      </c>
    </row>
    <row r="54" spans="2:6">
      <c r="B54" s="6" t="s">
        <v>24</v>
      </c>
      <c r="C54" s="22" t="s">
        <v>63</v>
      </c>
    </row>
    <row r="55" spans="2:6">
      <c r="B55" s="6" t="s">
        <v>25</v>
      </c>
      <c r="C55" s="22" t="s">
        <v>66</v>
      </c>
    </row>
    <row r="58" spans="2:6" ht="15">
      <c r="B58" s="12" t="s">
        <v>67</v>
      </c>
      <c r="C58" s="12" t="s">
        <v>68</v>
      </c>
      <c r="D58" s="12" t="s">
        <v>69</v>
      </c>
      <c r="E58" s="12" t="s">
        <v>70</v>
      </c>
      <c r="F58" s="23">
        <v>363968.51</v>
      </c>
    </row>
    <row r="59" spans="2:6" ht="14.25">
      <c r="B59" s="24">
        <v>1</v>
      </c>
      <c r="C59" s="25">
        <v>1233.6052741935484</v>
      </c>
      <c r="D59" s="25">
        <v>1549.6442748053871</v>
      </c>
      <c r="E59" s="25">
        <f t="shared" ref="E59:E89" si="3">C59-D59</f>
        <v>-316.03900061183867</v>
      </c>
      <c r="F59" s="26">
        <f t="shared" ref="F59:F89" si="4">F58+E59</f>
        <v>363652.4709993882</v>
      </c>
    </row>
    <row r="60" spans="2:6" ht="14.25">
      <c r="B60" s="24">
        <v>2</v>
      </c>
      <c r="C60" s="25">
        <v>1233.6052741935484</v>
      </c>
      <c r="D60" s="25">
        <v>1549.6442748053871</v>
      </c>
      <c r="E60" s="25">
        <f t="shared" si="3"/>
        <v>-316.03900061183867</v>
      </c>
      <c r="F60" s="26">
        <f t="shared" si="4"/>
        <v>363336.43199877639</v>
      </c>
    </row>
    <row r="61" spans="2:6" ht="14.25">
      <c r="B61" s="24">
        <v>3</v>
      </c>
      <c r="C61" s="25">
        <v>1233.6052741935484</v>
      </c>
      <c r="D61" s="25">
        <v>1549.6442748053871</v>
      </c>
      <c r="E61" s="25">
        <f t="shared" si="3"/>
        <v>-316.03900061183867</v>
      </c>
      <c r="F61" s="26">
        <f t="shared" si="4"/>
        <v>363020.39299816458</v>
      </c>
    </row>
    <row r="62" spans="2:6" ht="14.25">
      <c r="B62" s="24">
        <v>4</v>
      </c>
      <c r="C62" s="25">
        <v>1233.6052741935484</v>
      </c>
      <c r="D62" s="25">
        <v>1549.6442748053871</v>
      </c>
      <c r="E62" s="25">
        <f t="shared" si="3"/>
        <v>-316.03900061183867</v>
      </c>
      <c r="F62" s="26">
        <f t="shared" si="4"/>
        <v>362704.35399755277</v>
      </c>
    </row>
    <row r="63" spans="2:6" ht="14.25">
      <c r="B63" s="24">
        <v>5</v>
      </c>
      <c r="C63" s="25">
        <v>1233.6052741935484</v>
      </c>
      <c r="D63" s="25">
        <v>1549.6442748053871</v>
      </c>
      <c r="E63" s="25">
        <f t="shared" si="3"/>
        <v>-316.03900061183867</v>
      </c>
      <c r="F63" s="26">
        <f t="shared" si="4"/>
        <v>362388.31499694096</v>
      </c>
    </row>
    <row r="64" spans="2:6" ht="14.25">
      <c r="B64" s="24">
        <v>6</v>
      </c>
      <c r="C64" s="25">
        <v>1233.6052741935484</v>
      </c>
      <c r="D64" s="25">
        <v>1549.6442748053871</v>
      </c>
      <c r="E64" s="25">
        <f t="shared" si="3"/>
        <v>-316.03900061183867</v>
      </c>
      <c r="F64" s="26">
        <f t="shared" si="4"/>
        <v>362072.27599632915</v>
      </c>
    </row>
    <row r="65" spans="2:6" ht="14.25">
      <c r="B65" s="24">
        <v>7</v>
      </c>
      <c r="C65" s="25">
        <v>1233.6052741935484</v>
      </c>
      <c r="D65" s="25">
        <v>1549.6442748053871</v>
      </c>
      <c r="E65" s="25">
        <f t="shared" si="3"/>
        <v>-316.03900061183867</v>
      </c>
      <c r="F65" s="26">
        <f t="shared" si="4"/>
        <v>361756.23699571734</v>
      </c>
    </row>
    <row r="66" spans="2:6" ht="14.25">
      <c r="B66" s="24">
        <v>8</v>
      </c>
      <c r="C66" s="25">
        <v>1233.6052741935484</v>
      </c>
      <c r="D66" s="25">
        <v>1549.6442748053871</v>
      </c>
      <c r="E66" s="25">
        <f t="shared" si="3"/>
        <v>-316.03900061183867</v>
      </c>
      <c r="F66" s="26">
        <f t="shared" si="4"/>
        <v>361440.19799510553</v>
      </c>
    </row>
    <row r="67" spans="2:6" ht="14.25">
      <c r="B67" s="24">
        <v>9</v>
      </c>
      <c r="C67" s="25">
        <v>1233.6052741935484</v>
      </c>
      <c r="D67" s="25">
        <v>1549.6442748053871</v>
      </c>
      <c r="E67" s="25">
        <f t="shared" si="3"/>
        <v>-316.03900061183867</v>
      </c>
      <c r="F67" s="26">
        <f t="shared" si="4"/>
        <v>361124.15899449371</v>
      </c>
    </row>
    <row r="68" spans="2:6" ht="14.25">
      <c r="B68" s="24">
        <v>10</v>
      </c>
      <c r="C68" s="25">
        <v>1233.6052741935484</v>
      </c>
      <c r="D68" s="25">
        <v>1549.6442748053871</v>
      </c>
      <c r="E68" s="25">
        <f t="shared" si="3"/>
        <v>-316.03900061183867</v>
      </c>
      <c r="F68" s="26">
        <f t="shared" si="4"/>
        <v>360808.1199938819</v>
      </c>
    </row>
    <row r="69" spans="2:6" ht="14.25">
      <c r="B69" s="24">
        <v>11</v>
      </c>
      <c r="C69" s="25">
        <v>1233.6052741935484</v>
      </c>
      <c r="D69" s="25">
        <v>1549.6442748053871</v>
      </c>
      <c r="E69" s="25">
        <f t="shared" si="3"/>
        <v>-316.03900061183867</v>
      </c>
      <c r="F69" s="26">
        <f t="shared" si="4"/>
        <v>360492.08099327009</v>
      </c>
    </row>
    <row r="70" spans="2:6" ht="14.25">
      <c r="B70" s="24">
        <v>12</v>
      </c>
      <c r="C70" s="25">
        <v>1233.6052741935484</v>
      </c>
      <c r="D70" s="25">
        <v>1549.6442748053871</v>
      </c>
      <c r="E70" s="25">
        <f t="shared" si="3"/>
        <v>-316.03900061183867</v>
      </c>
      <c r="F70" s="26">
        <f t="shared" si="4"/>
        <v>360176.04199265828</v>
      </c>
    </row>
    <row r="71" spans="2:6" ht="14.25">
      <c r="B71" s="24">
        <v>13</v>
      </c>
      <c r="C71" s="25">
        <v>1233.6052741935484</v>
      </c>
      <c r="D71" s="25">
        <v>1549.6442748053871</v>
      </c>
      <c r="E71" s="25">
        <f t="shared" si="3"/>
        <v>-316.03900061183867</v>
      </c>
      <c r="F71" s="26">
        <f t="shared" si="4"/>
        <v>359860.00299204647</v>
      </c>
    </row>
    <row r="72" spans="2:6" ht="14.25">
      <c r="B72" s="24">
        <v>14</v>
      </c>
      <c r="C72" s="25">
        <v>1233.6052741935484</v>
      </c>
      <c r="D72" s="25">
        <v>1549.6442748053871</v>
      </c>
      <c r="E72" s="25">
        <f t="shared" si="3"/>
        <v>-316.03900061183867</v>
      </c>
      <c r="F72" s="26">
        <f t="shared" si="4"/>
        <v>359543.96399143466</v>
      </c>
    </row>
    <row r="73" spans="2:6" ht="14.25">
      <c r="B73" s="24">
        <v>15</v>
      </c>
      <c r="C73" s="25">
        <v>1233.6052741935484</v>
      </c>
      <c r="D73" s="25">
        <v>1549.6442748053871</v>
      </c>
      <c r="E73" s="25">
        <f t="shared" si="3"/>
        <v>-316.03900061183867</v>
      </c>
      <c r="F73" s="26">
        <f t="shared" si="4"/>
        <v>359227.92499082285</v>
      </c>
    </row>
    <row r="74" spans="2:6" ht="14.25">
      <c r="B74" s="24">
        <v>16</v>
      </c>
      <c r="C74" s="25">
        <v>1233.6052741935484</v>
      </c>
      <c r="D74" s="25">
        <v>1549.6442748053871</v>
      </c>
      <c r="E74" s="25">
        <f t="shared" si="3"/>
        <v>-316.03900061183867</v>
      </c>
      <c r="F74" s="26">
        <f t="shared" si="4"/>
        <v>358911.88599021104</v>
      </c>
    </row>
    <row r="75" spans="2:6" ht="14.25">
      <c r="B75" s="24">
        <v>17</v>
      </c>
      <c r="C75" s="25">
        <v>1233.6052741935484</v>
      </c>
      <c r="D75" s="25">
        <v>1549.6442748053871</v>
      </c>
      <c r="E75" s="25">
        <f t="shared" si="3"/>
        <v>-316.03900061183867</v>
      </c>
      <c r="F75" s="26">
        <f t="shared" si="4"/>
        <v>358595.84698959923</v>
      </c>
    </row>
    <row r="76" spans="2:6" ht="14.25">
      <c r="B76" s="24">
        <v>18</v>
      </c>
      <c r="C76" s="25">
        <v>1233.6052741935484</v>
      </c>
      <c r="D76" s="25">
        <v>1549.6442748053871</v>
      </c>
      <c r="E76" s="25">
        <f t="shared" si="3"/>
        <v>-316.03900061183867</v>
      </c>
      <c r="F76" s="26">
        <f t="shared" si="4"/>
        <v>358279.80798898742</v>
      </c>
    </row>
    <row r="77" spans="2:6" ht="14.25">
      <c r="B77" s="24">
        <v>19</v>
      </c>
      <c r="C77" s="25">
        <v>1233.6052741935484</v>
      </c>
      <c r="D77" s="25">
        <v>1549.6442748053871</v>
      </c>
      <c r="E77" s="25">
        <f t="shared" si="3"/>
        <v>-316.03900061183867</v>
      </c>
      <c r="F77" s="26">
        <f t="shared" si="4"/>
        <v>357963.76898837561</v>
      </c>
    </row>
    <row r="78" spans="2:6" ht="14.25">
      <c r="B78" s="24">
        <v>20</v>
      </c>
      <c r="C78" s="25">
        <v>1233.6052741935484</v>
      </c>
      <c r="D78" s="25">
        <v>1549.6442748053871</v>
      </c>
      <c r="E78" s="25">
        <f t="shared" si="3"/>
        <v>-316.03900061183867</v>
      </c>
      <c r="F78" s="26">
        <f t="shared" si="4"/>
        <v>357647.7299877638</v>
      </c>
    </row>
    <row r="79" spans="2:6" ht="14.25">
      <c r="B79" s="24">
        <v>21</v>
      </c>
      <c r="C79" s="25">
        <v>1233.6052741935484</v>
      </c>
      <c r="D79" s="25">
        <v>1549.6442748053871</v>
      </c>
      <c r="E79" s="25">
        <f t="shared" si="3"/>
        <v>-316.03900061183867</v>
      </c>
      <c r="F79" s="26">
        <f t="shared" si="4"/>
        <v>357331.69098715199</v>
      </c>
    </row>
    <row r="80" spans="2:6" ht="14.25">
      <c r="B80" s="24">
        <v>22</v>
      </c>
      <c r="C80" s="25">
        <v>1233.6052741935484</v>
      </c>
      <c r="D80" s="25">
        <v>1549.6442748053871</v>
      </c>
      <c r="E80" s="25">
        <f t="shared" si="3"/>
        <v>-316.03900061183867</v>
      </c>
      <c r="F80" s="26">
        <f t="shared" si="4"/>
        <v>357015.65198654018</v>
      </c>
    </row>
    <row r="81" spans="2:7" ht="14.25">
      <c r="B81" s="24">
        <v>23</v>
      </c>
      <c r="C81" s="25">
        <v>1233.6052741935484</v>
      </c>
      <c r="D81" s="25">
        <v>1549.6442748053871</v>
      </c>
      <c r="E81" s="25">
        <f t="shared" si="3"/>
        <v>-316.03900061183867</v>
      </c>
      <c r="F81" s="26">
        <f t="shared" si="4"/>
        <v>356699.61298592837</v>
      </c>
    </row>
    <row r="82" spans="2:7" ht="14.25">
      <c r="B82" s="24">
        <v>24</v>
      </c>
      <c r="C82" s="25">
        <v>1233.6052741935484</v>
      </c>
      <c r="D82" s="25">
        <v>1549.6442748053871</v>
      </c>
      <c r="E82" s="25">
        <f t="shared" si="3"/>
        <v>-316.03900061183867</v>
      </c>
      <c r="F82" s="26">
        <f t="shared" si="4"/>
        <v>356383.57398531656</v>
      </c>
    </row>
    <row r="83" spans="2:7" ht="14.25">
      <c r="B83" s="24">
        <v>25</v>
      </c>
      <c r="C83" s="25">
        <v>1233.6052741935484</v>
      </c>
      <c r="D83" s="25">
        <v>1549.6442748053871</v>
      </c>
      <c r="E83" s="25">
        <f t="shared" si="3"/>
        <v>-316.03900061183867</v>
      </c>
      <c r="F83" s="26">
        <f t="shared" si="4"/>
        <v>356067.53498470475</v>
      </c>
    </row>
    <row r="84" spans="2:7" ht="14.25">
      <c r="B84" s="24">
        <v>26</v>
      </c>
      <c r="C84" s="25">
        <v>1233.6052741935484</v>
      </c>
      <c r="D84" s="25">
        <v>1549.6442748053871</v>
      </c>
      <c r="E84" s="25">
        <f t="shared" si="3"/>
        <v>-316.03900061183867</v>
      </c>
      <c r="F84" s="26">
        <f t="shared" si="4"/>
        <v>355751.49598409294</v>
      </c>
    </row>
    <row r="85" spans="2:7" ht="14.25">
      <c r="B85" s="24">
        <v>27</v>
      </c>
      <c r="C85" s="25">
        <v>1233.6052741935484</v>
      </c>
      <c r="D85" s="25">
        <v>1549.6442748053871</v>
      </c>
      <c r="E85" s="25">
        <f t="shared" si="3"/>
        <v>-316.03900061183867</v>
      </c>
      <c r="F85" s="26">
        <f t="shared" si="4"/>
        <v>355435.45698348113</v>
      </c>
    </row>
    <row r="86" spans="2:7" ht="14.25">
      <c r="B86" s="24">
        <v>28</v>
      </c>
      <c r="C86" s="25">
        <v>1233.6052741935484</v>
      </c>
      <c r="D86" s="25">
        <v>1549.6442748053871</v>
      </c>
      <c r="E86" s="25">
        <f t="shared" si="3"/>
        <v>-316.03900061183867</v>
      </c>
      <c r="F86" s="26">
        <f t="shared" si="4"/>
        <v>355119.41798286932</v>
      </c>
    </row>
    <row r="87" spans="2:7" ht="14.25">
      <c r="B87" s="24">
        <v>29</v>
      </c>
      <c r="C87" s="25">
        <v>1233.6052741935484</v>
      </c>
      <c r="D87" s="25">
        <v>1549.6442748053871</v>
      </c>
      <c r="E87" s="25">
        <f t="shared" si="3"/>
        <v>-316.03900061183867</v>
      </c>
      <c r="F87" s="26">
        <f t="shared" si="4"/>
        <v>354803.37898225751</v>
      </c>
    </row>
    <row r="88" spans="2:7" ht="14.25">
      <c r="B88" s="24">
        <v>30</v>
      </c>
      <c r="C88" s="25">
        <v>1233.6052741935484</v>
      </c>
      <c r="D88" s="25">
        <v>1549.6442748053871</v>
      </c>
      <c r="E88" s="25">
        <f t="shared" si="3"/>
        <v>-316.03900061183867</v>
      </c>
      <c r="F88" s="26">
        <f t="shared" si="4"/>
        <v>354487.33998164569</v>
      </c>
    </row>
    <row r="89" spans="2:7" ht="14.25">
      <c r="B89" s="24">
        <v>31</v>
      </c>
      <c r="C89" s="25">
        <v>1233.6052741935484</v>
      </c>
      <c r="D89" s="25">
        <v>1549.6442748053871</v>
      </c>
      <c r="E89" s="25">
        <f t="shared" si="3"/>
        <v>-316.03900061183867</v>
      </c>
      <c r="F89" s="26">
        <f t="shared" si="4"/>
        <v>354171.30098103388</v>
      </c>
    </row>
    <row r="91" spans="2:7" ht="12.75">
      <c r="F91" s="22">
        <v>951</v>
      </c>
    </row>
    <row r="92" spans="2:7" ht="14.25">
      <c r="B92" s="24">
        <v>1</v>
      </c>
      <c r="C92" s="22">
        <v>192</v>
      </c>
      <c r="D92" s="22">
        <v>172</v>
      </c>
      <c r="E92" s="22">
        <f t="shared" ref="E92:E122" si="5">C92-D92</f>
        <v>20</v>
      </c>
      <c r="F92" s="22">
        <f t="shared" ref="F92:F122" si="6">F91+E92</f>
        <v>971</v>
      </c>
      <c r="G92" s="22">
        <f>E92:E119</f>
        <v>20</v>
      </c>
    </row>
    <row r="93" spans="2:7" ht="14.25">
      <c r="B93" s="24">
        <v>2</v>
      </c>
      <c r="C93" s="22">
        <v>192</v>
      </c>
      <c r="D93" s="22">
        <v>172</v>
      </c>
      <c r="E93" s="22">
        <f t="shared" si="5"/>
        <v>20</v>
      </c>
      <c r="F93" s="22">
        <f t="shared" si="6"/>
        <v>991</v>
      </c>
    </row>
    <row r="94" spans="2:7" ht="14.25">
      <c r="B94" s="24">
        <v>3</v>
      </c>
      <c r="C94" s="22">
        <v>192</v>
      </c>
      <c r="D94" s="22">
        <v>172</v>
      </c>
      <c r="E94" s="22">
        <f t="shared" si="5"/>
        <v>20</v>
      </c>
      <c r="F94" s="22">
        <f t="shared" si="6"/>
        <v>1011</v>
      </c>
    </row>
    <row r="95" spans="2:7" ht="14.25">
      <c r="B95" s="24">
        <v>4</v>
      </c>
      <c r="C95" s="22">
        <v>192</v>
      </c>
      <c r="D95" s="22">
        <v>172</v>
      </c>
      <c r="E95" s="22">
        <f t="shared" si="5"/>
        <v>20</v>
      </c>
      <c r="F95" s="22">
        <f t="shared" si="6"/>
        <v>1031</v>
      </c>
    </row>
    <row r="96" spans="2:7" ht="14.25">
      <c r="B96" s="24">
        <v>5</v>
      </c>
      <c r="C96" s="22">
        <v>192</v>
      </c>
      <c r="D96" s="22">
        <v>172</v>
      </c>
      <c r="E96" s="22">
        <f t="shared" si="5"/>
        <v>20</v>
      </c>
      <c r="F96" s="22">
        <f t="shared" si="6"/>
        <v>1051</v>
      </c>
    </row>
    <row r="97" spans="2:6" ht="14.25">
      <c r="B97" s="24">
        <v>6</v>
      </c>
      <c r="C97" s="22">
        <v>192</v>
      </c>
      <c r="D97" s="22">
        <v>172</v>
      </c>
      <c r="E97" s="22">
        <f t="shared" si="5"/>
        <v>20</v>
      </c>
      <c r="F97" s="22">
        <f t="shared" si="6"/>
        <v>1071</v>
      </c>
    </row>
    <row r="98" spans="2:6" ht="14.25">
      <c r="B98" s="24">
        <v>7</v>
      </c>
      <c r="C98" s="22">
        <v>192</v>
      </c>
      <c r="D98" s="22">
        <v>172</v>
      </c>
      <c r="E98" s="22">
        <f t="shared" si="5"/>
        <v>20</v>
      </c>
      <c r="F98" s="22">
        <f t="shared" si="6"/>
        <v>1091</v>
      </c>
    </row>
    <row r="99" spans="2:6" ht="14.25">
      <c r="B99" s="24">
        <v>8</v>
      </c>
      <c r="C99" s="22">
        <v>192</v>
      </c>
      <c r="D99" s="22">
        <v>172</v>
      </c>
      <c r="E99" s="22">
        <f t="shared" si="5"/>
        <v>20</v>
      </c>
      <c r="F99" s="22">
        <f t="shared" si="6"/>
        <v>1111</v>
      </c>
    </row>
    <row r="100" spans="2:6" ht="14.25">
      <c r="B100" s="24">
        <v>9</v>
      </c>
      <c r="C100" s="22">
        <v>192</v>
      </c>
      <c r="D100" s="22">
        <v>172</v>
      </c>
      <c r="E100" s="22">
        <f t="shared" si="5"/>
        <v>20</v>
      </c>
      <c r="F100" s="22">
        <f t="shared" si="6"/>
        <v>1131</v>
      </c>
    </row>
    <row r="101" spans="2:6" ht="14.25">
      <c r="B101" s="24">
        <v>10</v>
      </c>
      <c r="C101" s="22">
        <v>192</v>
      </c>
      <c r="D101" s="22">
        <v>172</v>
      </c>
      <c r="E101" s="22">
        <f t="shared" si="5"/>
        <v>20</v>
      </c>
      <c r="F101" s="22">
        <f t="shared" si="6"/>
        <v>1151</v>
      </c>
    </row>
    <row r="102" spans="2:6" ht="14.25">
      <c r="B102" s="24">
        <v>11</v>
      </c>
      <c r="C102" s="22">
        <v>192</v>
      </c>
      <c r="D102" s="22">
        <v>172</v>
      </c>
      <c r="E102" s="22">
        <f t="shared" si="5"/>
        <v>20</v>
      </c>
      <c r="F102" s="22">
        <f t="shared" si="6"/>
        <v>1171</v>
      </c>
    </row>
    <row r="103" spans="2:6" ht="14.25">
      <c r="B103" s="24">
        <v>12</v>
      </c>
      <c r="C103" s="22">
        <v>192</v>
      </c>
      <c r="D103" s="22">
        <v>172</v>
      </c>
      <c r="E103" s="22">
        <f t="shared" si="5"/>
        <v>20</v>
      </c>
      <c r="F103" s="22">
        <f t="shared" si="6"/>
        <v>1191</v>
      </c>
    </row>
    <row r="104" spans="2:6" ht="14.25">
      <c r="B104" s="24">
        <v>13</v>
      </c>
      <c r="C104" s="22">
        <v>192</v>
      </c>
      <c r="D104" s="22">
        <v>172</v>
      </c>
      <c r="E104" s="22">
        <f t="shared" si="5"/>
        <v>20</v>
      </c>
      <c r="F104" s="22">
        <f t="shared" si="6"/>
        <v>1211</v>
      </c>
    </row>
    <row r="105" spans="2:6" ht="14.25">
      <c r="B105" s="24">
        <v>14</v>
      </c>
      <c r="C105" s="22">
        <v>192</v>
      </c>
      <c r="D105" s="22">
        <v>172</v>
      </c>
      <c r="E105" s="22">
        <f t="shared" si="5"/>
        <v>20</v>
      </c>
      <c r="F105" s="22">
        <f t="shared" si="6"/>
        <v>1231</v>
      </c>
    </row>
    <row r="106" spans="2:6" ht="14.25">
      <c r="B106" s="24">
        <v>15</v>
      </c>
      <c r="C106" s="22">
        <v>192</v>
      </c>
      <c r="D106" s="22">
        <v>172</v>
      </c>
      <c r="E106" s="22">
        <f t="shared" si="5"/>
        <v>20</v>
      </c>
      <c r="F106" s="22">
        <f t="shared" si="6"/>
        <v>1251</v>
      </c>
    </row>
    <row r="107" spans="2:6" ht="14.25">
      <c r="B107" s="24">
        <v>16</v>
      </c>
      <c r="C107" s="22">
        <v>192</v>
      </c>
      <c r="D107" s="22">
        <v>172</v>
      </c>
      <c r="E107" s="22">
        <f t="shared" si="5"/>
        <v>20</v>
      </c>
      <c r="F107" s="22">
        <f t="shared" si="6"/>
        <v>1271</v>
      </c>
    </row>
    <row r="108" spans="2:6" ht="14.25">
      <c r="B108" s="24">
        <v>17</v>
      </c>
      <c r="C108" s="22">
        <v>192</v>
      </c>
      <c r="D108" s="22">
        <v>172</v>
      </c>
      <c r="E108" s="22">
        <f t="shared" si="5"/>
        <v>20</v>
      </c>
      <c r="F108" s="22">
        <f t="shared" si="6"/>
        <v>1291</v>
      </c>
    </row>
    <row r="109" spans="2:6" ht="14.25">
      <c r="B109" s="24">
        <v>18</v>
      </c>
      <c r="C109" s="22">
        <v>192</v>
      </c>
      <c r="D109" s="22">
        <v>172</v>
      </c>
      <c r="E109" s="22">
        <f t="shared" si="5"/>
        <v>20</v>
      </c>
      <c r="F109" s="22">
        <f t="shared" si="6"/>
        <v>1311</v>
      </c>
    </row>
    <row r="110" spans="2:6" ht="14.25">
      <c r="B110" s="24">
        <v>19</v>
      </c>
      <c r="C110" s="22">
        <v>192</v>
      </c>
      <c r="D110" s="22">
        <v>172</v>
      </c>
      <c r="E110" s="22">
        <f t="shared" si="5"/>
        <v>20</v>
      </c>
      <c r="F110" s="22">
        <f t="shared" si="6"/>
        <v>1331</v>
      </c>
    </row>
    <row r="111" spans="2:6" ht="14.25">
      <c r="B111" s="24">
        <v>20</v>
      </c>
      <c r="C111" s="22">
        <v>192</v>
      </c>
      <c r="D111" s="22">
        <v>172</v>
      </c>
      <c r="E111" s="22">
        <f t="shared" si="5"/>
        <v>20</v>
      </c>
      <c r="F111" s="22">
        <f t="shared" si="6"/>
        <v>1351</v>
      </c>
    </row>
    <row r="112" spans="2:6" ht="14.25">
      <c r="B112" s="24">
        <v>21</v>
      </c>
      <c r="C112" s="22">
        <v>192</v>
      </c>
      <c r="D112" s="22">
        <v>172</v>
      </c>
      <c r="E112" s="22">
        <f t="shared" si="5"/>
        <v>20</v>
      </c>
      <c r="F112" s="22">
        <f t="shared" si="6"/>
        <v>1371</v>
      </c>
    </row>
    <row r="113" spans="2:7" ht="14.25">
      <c r="B113" s="24">
        <v>22</v>
      </c>
      <c r="C113" s="22">
        <v>192</v>
      </c>
      <c r="D113" s="22">
        <v>172</v>
      </c>
      <c r="E113" s="22">
        <f t="shared" si="5"/>
        <v>20</v>
      </c>
      <c r="F113" s="22">
        <f t="shared" si="6"/>
        <v>1391</v>
      </c>
    </row>
    <row r="114" spans="2:7" ht="14.25">
      <c r="B114" s="24">
        <v>23</v>
      </c>
      <c r="C114" s="22">
        <v>192</v>
      </c>
      <c r="D114" s="22">
        <v>172</v>
      </c>
      <c r="E114" s="22">
        <f t="shared" si="5"/>
        <v>20</v>
      </c>
      <c r="F114" s="22">
        <f t="shared" si="6"/>
        <v>1411</v>
      </c>
    </row>
    <row r="115" spans="2:7" ht="14.25">
      <c r="B115" s="24">
        <v>24</v>
      </c>
      <c r="C115" s="22">
        <v>192</v>
      </c>
      <c r="D115" s="22">
        <v>172</v>
      </c>
      <c r="E115" s="22">
        <f t="shared" si="5"/>
        <v>20</v>
      </c>
      <c r="F115" s="22">
        <f t="shared" si="6"/>
        <v>1431</v>
      </c>
    </row>
    <row r="116" spans="2:7" ht="14.25">
      <c r="B116" s="24">
        <v>25</v>
      </c>
      <c r="C116" s="22">
        <v>192</v>
      </c>
      <c r="D116" s="22">
        <v>172</v>
      </c>
      <c r="E116" s="22">
        <f t="shared" si="5"/>
        <v>20</v>
      </c>
      <c r="F116" s="22">
        <f t="shared" si="6"/>
        <v>1451</v>
      </c>
    </row>
    <row r="117" spans="2:7" ht="14.25">
      <c r="B117" s="24">
        <v>26</v>
      </c>
      <c r="C117" s="22">
        <v>192</v>
      </c>
      <c r="D117" s="22">
        <v>172</v>
      </c>
      <c r="E117" s="22">
        <f t="shared" si="5"/>
        <v>20</v>
      </c>
      <c r="F117" s="22">
        <f t="shared" si="6"/>
        <v>1471</v>
      </c>
      <c r="G117" s="22">
        <f>SUM(E92:E117)</f>
        <v>520</v>
      </c>
    </row>
    <row r="118" spans="2:7" ht="14.25">
      <c r="B118" s="24">
        <v>27</v>
      </c>
      <c r="C118" s="22">
        <v>192</v>
      </c>
      <c r="D118" s="22">
        <v>172</v>
      </c>
      <c r="E118" s="22">
        <f t="shared" si="5"/>
        <v>20</v>
      </c>
      <c r="F118" s="22">
        <f t="shared" si="6"/>
        <v>1491</v>
      </c>
      <c r="G118" s="22">
        <f>G117+C118+F91</f>
        <v>1663</v>
      </c>
    </row>
    <row r="119" spans="2:7" ht="14.25">
      <c r="B119" s="24">
        <v>28</v>
      </c>
      <c r="C119" s="22">
        <v>192</v>
      </c>
      <c r="D119" s="22">
        <v>172</v>
      </c>
      <c r="E119" s="22">
        <f t="shared" si="5"/>
        <v>20</v>
      </c>
      <c r="F119" s="22">
        <f t="shared" si="6"/>
        <v>1511</v>
      </c>
      <c r="G119" s="22">
        <f>F118+C119</f>
        <v>1683</v>
      </c>
    </row>
    <row r="120" spans="2:7" ht="14.25">
      <c r="B120" s="24">
        <v>29</v>
      </c>
      <c r="C120" s="22">
        <v>192</v>
      </c>
      <c r="D120" s="22">
        <v>172</v>
      </c>
      <c r="E120" s="22">
        <f t="shared" si="5"/>
        <v>20</v>
      </c>
      <c r="F120" s="22">
        <f t="shared" si="6"/>
        <v>1531</v>
      </c>
    </row>
    <row r="121" spans="2:7" ht="14.25">
      <c r="B121" s="24">
        <v>30</v>
      </c>
      <c r="C121" s="22">
        <v>192</v>
      </c>
      <c r="D121" s="22">
        <v>172</v>
      </c>
      <c r="E121" s="22">
        <f t="shared" si="5"/>
        <v>20</v>
      </c>
      <c r="F121" s="22">
        <f t="shared" si="6"/>
        <v>1551</v>
      </c>
      <c r="G121" s="22">
        <f>F120+C121</f>
        <v>1723</v>
      </c>
    </row>
    <row r="122" spans="2:7" ht="14.25">
      <c r="B122" s="24">
        <v>31</v>
      </c>
      <c r="C122" s="22">
        <v>192</v>
      </c>
      <c r="D122" s="22">
        <v>172</v>
      </c>
      <c r="E122" s="22">
        <f t="shared" si="5"/>
        <v>20</v>
      </c>
      <c r="F122" s="22">
        <f t="shared" si="6"/>
        <v>1571</v>
      </c>
    </row>
  </sheetData>
  <mergeCells count="28">
    <mergeCell ref="A1:J1"/>
    <mergeCell ref="A2:J2"/>
    <mergeCell ref="A3:B3"/>
    <mergeCell ref="A4:A5"/>
    <mergeCell ref="B4:B5"/>
    <mergeCell ref="C4:C5"/>
    <mergeCell ref="D4:E4"/>
    <mergeCell ref="J4:J5"/>
    <mergeCell ref="F4:G4"/>
    <mergeCell ref="H4:I4"/>
    <mergeCell ref="J7:J18"/>
    <mergeCell ref="B21:J21"/>
    <mergeCell ref="B22:J22"/>
    <mergeCell ref="B23:F23"/>
    <mergeCell ref="B24:J24"/>
    <mergeCell ref="B37:J37"/>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1.85546875" customWidth="1"/>
  </cols>
  <sheetData>
    <row r="1" spans="1:11" ht="18">
      <c r="A1" s="43" t="s">
        <v>0</v>
      </c>
      <c r="B1" s="34"/>
      <c r="C1" s="34"/>
      <c r="D1" s="34"/>
      <c r="E1" s="34"/>
      <c r="F1" s="34"/>
      <c r="G1" s="34"/>
      <c r="H1" s="34"/>
      <c r="I1" s="34"/>
      <c r="J1" s="34"/>
    </row>
    <row r="2" spans="1:11" ht="18">
      <c r="A2" s="43" t="s">
        <v>1</v>
      </c>
      <c r="B2" s="34"/>
      <c r="C2" s="34"/>
      <c r="D2" s="34"/>
      <c r="E2" s="34"/>
      <c r="F2" s="34"/>
      <c r="G2" s="34"/>
      <c r="H2" s="34"/>
      <c r="I2" s="34"/>
      <c r="J2" s="34"/>
    </row>
    <row r="3" spans="1:11">
      <c r="A3" s="44"/>
      <c r="B3" s="45"/>
      <c r="C3" s="1"/>
      <c r="D3" s="1"/>
      <c r="E3" s="1"/>
      <c r="F3" s="1"/>
      <c r="G3" s="1"/>
      <c r="H3" s="1"/>
      <c r="I3" s="2"/>
      <c r="J3" s="27" t="s">
        <v>98</v>
      </c>
    </row>
    <row r="4" spans="1:11">
      <c r="A4" s="46" t="s">
        <v>2</v>
      </c>
      <c r="B4" s="46" t="s">
        <v>3</v>
      </c>
      <c r="C4" s="46" t="s">
        <v>4</v>
      </c>
      <c r="D4" s="37" t="s">
        <v>5</v>
      </c>
      <c r="E4" s="38"/>
      <c r="F4" s="37" t="s">
        <v>6</v>
      </c>
      <c r="G4" s="38"/>
      <c r="H4" s="37" t="s">
        <v>7</v>
      </c>
      <c r="I4" s="38"/>
      <c r="J4" s="48" t="s">
        <v>8</v>
      </c>
    </row>
    <row r="5" spans="1:11" ht="27.75" customHeight="1">
      <c r="A5" s="47"/>
      <c r="B5" s="47"/>
      <c r="C5" s="47"/>
      <c r="D5" s="4" t="s">
        <v>9</v>
      </c>
      <c r="E5" s="4" t="s">
        <v>10</v>
      </c>
      <c r="F5" s="4" t="s">
        <v>9</v>
      </c>
      <c r="G5" s="4" t="s">
        <v>10</v>
      </c>
      <c r="H5" s="4" t="s">
        <v>9</v>
      </c>
      <c r="I5" s="4" t="s">
        <v>10</v>
      </c>
      <c r="J5" s="47"/>
    </row>
    <row r="6" spans="1:11">
      <c r="A6" s="5">
        <v>-1</v>
      </c>
      <c r="B6" s="5">
        <v>-2</v>
      </c>
      <c r="C6" s="5">
        <v>-3</v>
      </c>
      <c r="D6" s="5">
        <v>-4</v>
      </c>
      <c r="E6" s="5">
        <v>-5</v>
      </c>
      <c r="F6" s="4" t="s">
        <v>11</v>
      </c>
      <c r="G6" s="4" t="s">
        <v>12</v>
      </c>
      <c r="H6" s="5">
        <v>-8</v>
      </c>
      <c r="I6" s="5">
        <v>-9</v>
      </c>
      <c r="J6" s="5">
        <v>-10</v>
      </c>
    </row>
    <row r="7" spans="1:11">
      <c r="A7" s="4">
        <v>1</v>
      </c>
      <c r="B7" s="6" t="s">
        <v>13</v>
      </c>
      <c r="C7" s="7">
        <v>1550</v>
      </c>
      <c r="D7" s="8">
        <f>'6 September 2022'!E7</f>
        <v>357388.18999999989</v>
      </c>
      <c r="E7" s="8">
        <f>F7+1827.86</f>
        <v>357666.04999999987</v>
      </c>
      <c r="F7" s="8">
        <f t="shared" ref="F7:F18" si="0">D7-C7</f>
        <v>355838.18999999989</v>
      </c>
      <c r="G7" s="8">
        <f t="shared" ref="G7:G18" si="1">E7-C7</f>
        <v>356116.04999999987</v>
      </c>
      <c r="H7" s="9">
        <f>'6 September 2022'!I7</f>
        <v>12236</v>
      </c>
      <c r="I7" s="9">
        <v>12236</v>
      </c>
      <c r="J7" s="39" t="s">
        <v>99</v>
      </c>
      <c r="K7" s="20">
        <f t="shared" ref="K7:K18" si="2">I7-H7</f>
        <v>0</v>
      </c>
    </row>
    <row r="8" spans="1:11">
      <c r="A8" s="4">
        <v>2</v>
      </c>
      <c r="B8" s="6" t="s">
        <v>15</v>
      </c>
      <c r="C8" s="7">
        <v>953</v>
      </c>
      <c r="D8" s="8">
        <f>'6 September 2022'!E8</f>
        <v>346.54</v>
      </c>
      <c r="E8" s="21">
        <v>346.54</v>
      </c>
      <c r="F8" s="8">
        <f t="shared" si="0"/>
        <v>-606.46</v>
      </c>
      <c r="G8" s="8">
        <f t="shared" si="1"/>
        <v>-606.46</v>
      </c>
      <c r="H8" s="9">
        <f>'6 September 2022'!I8</f>
        <v>10083</v>
      </c>
      <c r="I8" s="9">
        <v>10083</v>
      </c>
      <c r="J8" s="40"/>
      <c r="K8" s="20">
        <f t="shared" si="2"/>
        <v>0</v>
      </c>
    </row>
    <row r="9" spans="1:11">
      <c r="A9" s="4">
        <v>3</v>
      </c>
      <c r="B9" s="6" t="s">
        <v>16</v>
      </c>
      <c r="C9" s="7">
        <v>101.47</v>
      </c>
      <c r="D9" s="8">
        <f>'6 September 2022'!E9</f>
        <v>64.81</v>
      </c>
      <c r="E9" s="21">
        <v>54.99</v>
      </c>
      <c r="F9" s="8">
        <f t="shared" si="0"/>
        <v>-36.659999999999997</v>
      </c>
      <c r="G9" s="8">
        <f t="shared" si="1"/>
        <v>-46.48</v>
      </c>
      <c r="H9" s="9">
        <f>'6 September 2022'!I9</f>
        <v>14731</v>
      </c>
      <c r="I9" s="9">
        <v>14731</v>
      </c>
      <c r="J9" s="40"/>
      <c r="K9" s="20">
        <f t="shared" si="2"/>
        <v>0</v>
      </c>
    </row>
    <row r="10" spans="1:11">
      <c r="A10" s="4">
        <v>4</v>
      </c>
      <c r="B10" s="6" t="s">
        <v>17</v>
      </c>
      <c r="C10" s="7">
        <v>26.62</v>
      </c>
      <c r="D10" s="8">
        <f>'6 September 2022'!E10</f>
        <v>17.86</v>
      </c>
      <c r="E10" s="21">
        <v>14.88</v>
      </c>
      <c r="F10" s="8">
        <f t="shared" si="0"/>
        <v>-8.7600000000000016</v>
      </c>
      <c r="G10" s="8">
        <f t="shared" si="1"/>
        <v>-11.74</v>
      </c>
      <c r="H10" s="9">
        <f>'6 September 2022'!I10</f>
        <v>36093</v>
      </c>
      <c r="I10" s="9">
        <v>35236</v>
      </c>
      <c r="J10" s="40"/>
      <c r="K10" s="20">
        <f t="shared" si="2"/>
        <v>-857</v>
      </c>
    </row>
    <row r="11" spans="1:11">
      <c r="A11" s="4">
        <v>5</v>
      </c>
      <c r="B11" s="6" t="s">
        <v>18</v>
      </c>
      <c r="C11" s="7">
        <v>23.9</v>
      </c>
      <c r="D11" s="8">
        <f>'6 September 2022'!E11</f>
        <v>36.130000000000003</v>
      </c>
      <c r="E11" s="21">
        <v>33.4</v>
      </c>
      <c r="F11" s="8">
        <f t="shared" si="0"/>
        <v>12.230000000000004</v>
      </c>
      <c r="G11" s="8">
        <f t="shared" si="1"/>
        <v>9.5</v>
      </c>
      <c r="H11" s="9">
        <f>'6 September 2022'!I11</f>
        <v>24093</v>
      </c>
      <c r="I11" s="9">
        <v>24093</v>
      </c>
      <c r="J11" s="40"/>
      <c r="K11" s="20">
        <f t="shared" si="2"/>
        <v>0</v>
      </c>
    </row>
    <row r="12" spans="1:11">
      <c r="A12" s="4">
        <v>6</v>
      </c>
      <c r="B12" s="6" t="s">
        <v>19</v>
      </c>
      <c r="C12" s="7">
        <v>13</v>
      </c>
      <c r="D12" s="8">
        <f>'6 September 2022'!E12</f>
        <v>6.92</v>
      </c>
      <c r="E12" s="21">
        <v>6.92</v>
      </c>
      <c r="F12" s="8">
        <f t="shared" si="0"/>
        <v>-6.08</v>
      </c>
      <c r="G12" s="8">
        <f t="shared" si="1"/>
        <v>-6.08</v>
      </c>
      <c r="H12" s="9">
        <f>'6 September 2022'!I12</f>
        <v>58738</v>
      </c>
      <c r="I12" s="9">
        <v>58431</v>
      </c>
      <c r="J12" s="40"/>
      <c r="K12" s="20">
        <f t="shared" si="2"/>
        <v>-307</v>
      </c>
    </row>
    <row r="13" spans="1:11">
      <c r="A13" s="4">
        <v>7</v>
      </c>
      <c r="B13" s="6" t="s">
        <v>20</v>
      </c>
      <c r="C13" s="7">
        <v>32.770000000000003</v>
      </c>
      <c r="D13" s="8">
        <f>'6 September 2022'!E13</f>
        <v>16.72</v>
      </c>
      <c r="E13" s="21">
        <v>16.72</v>
      </c>
      <c r="F13" s="8">
        <f t="shared" si="0"/>
        <v>-16.050000000000004</v>
      </c>
      <c r="G13" s="8">
        <f t="shared" si="1"/>
        <v>-16.050000000000004</v>
      </c>
      <c r="H13" s="9">
        <f>'6 September 2022'!I13</f>
        <v>79164</v>
      </c>
      <c r="I13" s="9">
        <v>79164</v>
      </c>
      <c r="J13" s="40"/>
      <c r="K13" s="20">
        <f t="shared" si="2"/>
        <v>0</v>
      </c>
    </row>
    <row r="14" spans="1:11">
      <c r="A14" s="4">
        <v>8</v>
      </c>
      <c r="B14" s="6" t="s">
        <v>21</v>
      </c>
      <c r="C14" s="7">
        <v>36.35</v>
      </c>
      <c r="D14" s="8">
        <f>'6 September 2022'!E14</f>
        <v>27.97</v>
      </c>
      <c r="E14" s="21">
        <v>45.21</v>
      </c>
      <c r="F14" s="8">
        <f t="shared" si="0"/>
        <v>-8.3800000000000026</v>
      </c>
      <c r="G14" s="8">
        <f t="shared" si="1"/>
        <v>8.86</v>
      </c>
      <c r="H14" s="9">
        <f>'6 September 2022'!I14</f>
        <v>150000</v>
      </c>
      <c r="I14" s="9">
        <v>150357</v>
      </c>
      <c r="J14" s="40"/>
      <c r="K14" s="20">
        <f t="shared" si="2"/>
        <v>357</v>
      </c>
    </row>
    <row r="15" spans="1:11">
      <c r="A15" s="4">
        <v>9</v>
      </c>
      <c r="B15" s="6" t="s">
        <v>22</v>
      </c>
      <c r="C15" s="7">
        <v>172</v>
      </c>
      <c r="D15" s="8">
        <f>'6 September 2022'!E15</f>
        <v>1738.5200000000004</v>
      </c>
      <c r="E15" s="21">
        <f>F15+173.42</f>
        <v>1739.9400000000005</v>
      </c>
      <c r="F15" s="8">
        <f t="shared" si="0"/>
        <v>1566.5200000000004</v>
      </c>
      <c r="G15" s="8">
        <f t="shared" si="1"/>
        <v>1567.9400000000005</v>
      </c>
      <c r="H15" s="9">
        <f>'6 September 2022'!I15</f>
        <v>41757</v>
      </c>
      <c r="I15" s="9">
        <v>41757</v>
      </c>
      <c r="J15" s="40"/>
      <c r="K15" s="20">
        <f t="shared" si="2"/>
        <v>0</v>
      </c>
    </row>
    <row r="16" spans="1:11">
      <c r="A16" s="4">
        <v>10</v>
      </c>
      <c r="B16" s="6" t="s">
        <v>23</v>
      </c>
      <c r="C16" s="7">
        <v>173</v>
      </c>
      <c r="D16" s="8">
        <f>'6 September 2022'!E16</f>
        <v>133.30000000000001</v>
      </c>
      <c r="E16" s="21">
        <v>220.48</v>
      </c>
      <c r="F16" s="8">
        <f t="shared" si="0"/>
        <v>-39.699999999999989</v>
      </c>
      <c r="G16" s="8">
        <f t="shared" si="1"/>
        <v>47.47999999999999</v>
      </c>
      <c r="H16" s="9">
        <f>'6 September 2022'!I16</f>
        <v>30171</v>
      </c>
      <c r="I16" s="9">
        <v>30114</v>
      </c>
      <c r="J16" s="40"/>
      <c r="K16" s="20">
        <f t="shared" si="2"/>
        <v>-57</v>
      </c>
    </row>
    <row r="17" spans="1:11">
      <c r="A17" s="4">
        <v>11</v>
      </c>
      <c r="B17" s="6" t="s">
        <v>24</v>
      </c>
      <c r="C17" s="7">
        <v>199</v>
      </c>
      <c r="D17" s="8">
        <f>'6 September 2022'!E17</f>
        <v>111.92</v>
      </c>
      <c r="E17" s="21">
        <v>111.92</v>
      </c>
      <c r="F17" s="8">
        <f t="shared" si="0"/>
        <v>-87.08</v>
      </c>
      <c r="G17" s="8">
        <f t="shared" si="1"/>
        <v>-87.08</v>
      </c>
      <c r="H17" s="9">
        <f>'6 September 2022'!I17</f>
        <v>14500</v>
      </c>
      <c r="I17" s="9">
        <v>14536</v>
      </c>
      <c r="J17" s="40"/>
      <c r="K17" s="20">
        <f t="shared" si="2"/>
        <v>36</v>
      </c>
    </row>
    <row r="18" spans="1:11">
      <c r="A18" s="4">
        <v>12</v>
      </c>
      <c r="B18" s="6" t="s">
        <v>25</v>
      </c>
      <c r="C18" s="7">
        <v>128</v>
      </c>
      <c r="D18" s="8">
        <f>'6 September 2022'!E18</f>
        <v>5733</v>
      </c>
      <c r="E18" s="8">
        <f>F18+92</f>
        <v>5697</v>
      </c>
      <c r="F18" s="8">
        <f t="shared" si="0"/>
        <v>5605</v>
      </c>
      <c r="G18" s="8">
        <f t="shared" si="1"/>
        <v>5569</v>
      </c>
      <c r="H18" s="9">
        <f>'6 September 2022'!I18</f>
        <v>17600</v>
      </c>
      <c r="I18" s="9">
        <v>17279</v>
      </c>
      <c r="J18" s="38"/>
      <c r="K18" s="20">
        <f t="shared" si="2"/>
        <v>-321</v>
      </c>
    </row>
    <row r="19" spans="1:11" ht="12.75">
      <c r="A19" s="10"/>
      <c r="B19" s="10"/>
      <c r="C19" s="10"/>
      <c r="D19" s="10"/>
      <c r="E19" s="10"/>
      <c r="F19" s="10"/>
      <c r="G19" s="10"/>
      <c r="H19" s="11"/>
      <c r="I19" s="10"/>
      <c r="J19" s="10"/>
    </row>
    <row r="20" spans="1:11" ht="15">
      <c r="A20" s="12" t="s">
        <v>26</v>
      </c>
      <c r="B20" s="10"/>
      <c r="C20" s="10"/>
      <c r="D20" s="10"/>
      <c r="E20" s="13"/>
      <c r="F20" s="10"/>
      <c r="G20" s="10"/>
      <c r="H20" s="10"/>
      <c r="I20" s="10"/>
      <c r="J20" s="10"/>
    </row>
    <row r="21" spans="1:11" ht="12.75">
      <c r="A21" s="29" t="s">
        <v>27</v>
      </c>
      <c r="B21" s="51" t="s">
        <v>28</v>
      </c>
      <c r="C21" s="34"/>
      <c r="D21" s="34"/>
      <c r="E21" s="34"/>
      <c r="F21" s="34"/>
      <c r="G21" s="34"/>
      <c r="H21" s="34"/>
      <c r="I21" s="34"/>
      <c r="J21" s="34"/>
    </row>
    <row r="22" spans="1:11" ht="12.75">
      <c r="A22" s="29" t="s">
        <v>29</v>
      </c>
      <c r="B22" s="51" t="s">
        <v>89</v>
      </c>
      <c r="C22" s="34"/>
      <c r="D22" s="34"/>
      <c r="E22" s="34"/>
      <c r="F22" s="34"/>
      <c r="G22" s="34"/>
      <c r="H22" s="34"/>
      <c r="I22" s="34"/>
      <c r="J22" s="34"/>
    </row>
    <row r="23" spans="1:11" ht="12.75">
      <c r="A23" s="29" t="s">
        <v>31</v>
      </c>
      <c r="B23" s="53" t="s">
        <v>90</v>
      </c>
      <c r="C23" s="34"/>
      <c r="D23" s="34"/>
      <c r="E23" s="34"/>
      <c r="F23" s="34"/>
      <c r="G23" s="30"/>
      <c r="H23" s="30"/>
      <c r="I23" s="30"/>
      <c r="J23" s="30"/>
    </row>
    <row r="24" spans="1:11" ht="12.75">
      <c r="A24" s="29" t="s">
        <v>33</v>
      </c>
      <c r="B24" s="51" t="s">
        <v>32</v>
      </c>
      <c r="C24" s="34"/>
      <c r="D24" s="34"/>
      <c r="E24" s="34"/>
      <c r="F24" s="34"/>
      <c r="G24" s="34"/>
      <c r="H24" s="34"/>
      <c r="I24" s="34"/>
      <c r="J24" s="34"/>
    </row>
    <row r="25" spans="1:11" ht="12.75">
      <c r="A25" s="29" t="s">
        <v>35</v>
      </c>
      <c r="B25" s="51" t="s">
        <v>34</v>
      </c>
      <c r="C25" s="34"/>
      <c r="D25" s="34"/>
      <c r="E25" s="34"/>
      <c r="F25" s="34"/>
      <c r="G25" s="34"/>
      <c r="H25" s="34"/>
      <c r="I25" s="34"/>
      <c r="J25" s="34"/>
    </row>
    <row r="26" spans="1:11" ht="12.75">
      <c r="A26" s="29" t="s">
        <v>37</v>
      </c>
      <c r="B26" s="51" t="s">
        <v>91</v>
      </c>
      <c r="C26" s="34"/>
      <c r="D26" s="34"/>
      <c r="E26" s="34"/>
      <c r="F26" s="34"/>
      <c r="G26" s="34"/>
      <c r="H26" s="34"/>
      <c r="I26" s="34"/>
      <c r="J26" s="34"/>
    </row>
    <row r="27" spans="1:11" ht="12.75">
      <c r="A27" s="29" t="s">
        <v>39</v>
      </c>
      <c r="B27" s="51" t="s">
        <v>38</v>
      </c>
      <c r="C27" s="34"/>
      <c r="D27" s="34"/>
      <c r="E27" s="34"/>
      <c r="F27" s="34"/>
      <c r="G27" s="34"/>
      <c r="H27" s="34"/>
      <c r="I27" s="34"/>
      <c r="J27" s="34"/>
    </row>
    <row r="28" spans="1:11" ht="12.75">
      <c r="A28" s="29" t="s">
        <v>41</v>
      </c>
      <c r="B28" s="51" t="s">
        <v>92</v>
      </c>
      <c r="C28" s="34"/>
      <c r="D28" s="34"/>
      <c r="E28" s="34"/>
      <c r="F28" s="34"/>
      <c r="G28" s="34"/>
      <c r="H28" s="34"/>
      <c r="I28" s="34"/>
      <c r="J28" s="34"/>
    </row>
    <row r="29" spans="1:11" ht="12.75">
      <c r="A29" s="29" t="s">
        <v>43</v>
      </c>
      <c r="B29" s="51" t="s">
        <v>93</v>
      </c>
      <c r="C29" s="34"/>
      <c r="D29" s="34"/>
      <c r="E29" s="34"/>
      <c r="F29" s="34"/>
      <c r="G29" s="34"/>
      <c r="H29" s="34"/>
      <c r="I29" s="34"/>
      <c r="J29" s="34"/>
    </row>
    <row r="30" spans="1:11" ht="12.75">
      <c r="A30" s="29" t="s">
        <v>45</v>
      </c>
      <c r="B30" s="51" t="s">
        <v>44</v>
      </c>
      <c r="C30" s="34"/>
      <c r="D30" s="34"/>
      <c r="E30" s="34"/>
      <c r="F30" s="34"/>
      <c r="G30" s="34"/>
      <c r="H30" s="34"/>
      <c r="I30" s="34"/>
      <c r="J30" s="34"/>
    </row>
    <row r="31" spans="1:11" ht="12.75">
      <c r="A31" s="29" t="s">
        <v>47</v>
      </c>
      <c r="B31" s="51" t="s">
        <v>94</v>
      </c>
      <c r="C31" s="34"/>
      <c r="D31" s="34"/>
      <c r="E31" s="34"/>
      <c r="F31" s="34"/>
      <c r="G31" s="34"/>
      <c r="H31" s="34"/>
      <c r="I31" s="34"/>
      <c r="J31" s="34"/>
    </row>
    <row r="32" spans="1:11" ht="12.75">
      <c r="A32" s="29" t="s">
        <v>49</v>
      </c>
      <c r="B32" s="51" t="s">
        <v>48</v>
      </c>
      <c r="C32" s="34"/>
      <c r="D32" s="34"/>
      <c r="E32" s="34"/>
      <c r="F32" s="34"/>
      <c r="G32" s="34"/>
      <c r="H32" s="34"/>
      <c r="I32" s="34"/>
      <c r="J32" s="34"/>
    </row>
    <row r="33" spans="1:10" ht="12.75">
      <c r="A33" s="29" t="s">
        <v>51</v>
      </c>
      <c r="B33" s="52" t="s">
        <v>95</v>
      </c>
      <c r="C33" s="34"/>
      <c r="D33" s="34"/>
      <c r="E33" s="34"/>
      <c r="F33" s="34"/>
      <c r="G33" s="34"/>
      <c r="H33" s="34"/>
      <c r="I33" s="34"/>
      <c r="J33" s="34"/>
    </row>
    <row r="34" spans="1:10" ht="12.75">
      <c r="A34" s="29" t="s">
        <v>53</v>
      </c>
      <c r="B34" s="52" t="s">
        <v>96</v>
      </c>
      <c r="C34" s="34"/>
      <c r="D34" s="34"/>
      <c r="E34" s="34"/>
      <c r="F34" s="34"/>
      <c r="G34" s="34"/>
      <c r="H34" s="34"/>
      <c r="I34" s="34"/>
      <c r="J34" s="34"/>
    </row>
    <row r="35" spans="1:10" ht="12.75">
      <c r="A35" s="29" t="s">
        <v>55</v>
      </c>
      <c r="B35" s="51" t="s">
        <v>54</v>
      </c>
      <c r="C35" s="34"/>
      <c r="D35" s="34"/>
      <c r="E35" s="34"/>
      <c r="F35" s="34"/>
      <c r="G35" s="34"/>
      <c r="H35" s="34"/>
      <c r="I35" s="34"/>
      <c r="J35" s="34"/>
    </row>
    <row r="36" spans="1:10" ht="12.75">
      <c r="A36" s="29" t="s">
        <v>57</v>
      </c>
      <c r="B36" s="51" t="s">
        <v>56</v>
      </c>
      <c r="C36" s="34"/>
      <c r="D36" s="34"/>
      <c r="E36" s="34"/>
      <c r="F36" s="34"/>
      <c r="G36" s="34"/>
      <c r="H36" s="34"/>
      <c r="I36" s="34"/>
      <c r="J36" s="34"/>
    </row>
    <row r="37" spans="1:10" ht="12.75">
      <c r="A37" s="31" t="s">
        <v>75</v>
      </c>
      <c r="B37" s="51" t="s">
        <v>58</v>
      </c>
      <c r="C37" s="34"/>
      <c r="D37" s="34"/>
      <c r="E37" s="34"/>
      <c r="F37" s="34"/>
      <c r="G37" s="34"/>
      <c r="H37" s="34"/>
      <c r="I37" s="34"/>
      <c r="J37" s="34"/>
    </row>
    <row r="44" spans="1:10">
      <c r="B44" s="6" t="s">
        <v>13</v>
      </c>
      <c r="C44" s="22" t="s">
        <v>86</v>
      </c>
    </row>
    <row r="45" spans="1:10">
      <c r="B45" s="6" t="s">
        <v>15</v>
      </c>
      <c r="C45" s="22" t="s">
        <v>62</v>
      </c>
    </row>
    <row r="46" spans="1:10">
      <c r="B46" s="6" t="s">
        <v>16</v>
      </c>
      <c r="C46" s="22" t="s">
        <v>63</v>
      </c>
    </row>
    <row r="47" spans="1:10">
      <c r="B47" s="6" t="s">
        <v>17</v>
      </c>
      <c r="C47" s="22" t="s">
        <v>63</v>
      </c>
    </row>
    <row r="48" spans="1:10">
      <c r="B48" s="6" t="s">
        <v>18</v>
      </c>
      <c r="C48" s="22" t="s">
        <v>63</v>
      </c>
    </row>
    <row r="49" spans="2:6">
      <c r="B49" s="6" t="s">
        <v>19</v>
      </c>
      <c r="C49" s="22" t="s">
        <v>64</v>
      </c>
    </row>
    <row r="50" spans="2:6">
      <c r="B50" s="6" t="s">
        <v>20</v>
      </c>
      <c r="C50" s="22" t="s">
        <v>64</v>
      </c>
    </row>
    <row r="51" spans="2:6">
      <c r="B51" s="6" t="s">
        <v>21</v>
      </c>
      <c r="C51" s="22" t="s">
        <v>100</v>
      </c>
    </row>
    <row r="52" spans="2:6">
      <c r="B52" s="6" t="s">
        <v>22</v>
      </c>
      <c r="C52" s="22" t="s">
        <v>65</v>
      </c>
    </row>
    <row r="53" spans="2:6">
      <c r="B53" s="6" t="s">
        <v>23</v>
      </c>
      <c r="C53" s="22" t="s">
        <v>100</v>
      </c>
    </row>
    <row r="54" spans="2:6">
      <c r="B54" s="6" t="s">
        <v>24</v>
      </c>
      <c r="C54" s="22" t="s">
        <v>63</v>
      </c>
    </row>
    <row r="55" spans="2:6">
      <c r="B55" s="6" t="s">
        <v>25</v>
      </c>
      <c r="C55" s="22" t="s">
        <v>66</v>
      </c>
    </row>
    <row r="58" spans="2:6" ht="15">
      <c r="B58" s="12" t="s">
        <v>67</v>
      </c>
      <c r="C58" s="12" t="s">
        <v>68</v>
      </c>
      <c r="D58" s="12" t="s">
        <v>69</v>
      </c>
      <c r="E58" s="12" t="s">
        <v>70</v>
      </c>
      <c r="F58" s="23">
        <v>363968.51</v>
      </c>
    </row>
    <row r="59" spans="2:6" ht="14.25">
      <c r="B59" s="24">
        <v>1</v>
      </c>
      <c r="C59" s="25">
        <v>1233.6052741935484</v>
      </c>
      <c r="D59" s="25">
        <v>1549.6442748053871</v>
      </c>
      <c r="E59" s="25">
        <f t="shared" ref="E59:E89" si="3">C59-D59</f>
        <v>-316.03900061183867</v>
      </c>
      <c r="F59" s="26">
        <f t="shared" ref="F59:F89" si="4">F58+E59</f>
        <v>363652.4709993882</v>
      </c>
    </row>
    <row r="60" spans="2:6" ht="14.25">
      <c r="B60" s="24">
        <v>2</v>
      </c>
      <c r="C60" s="25">
        <v>1233.6052741935484</v>
      </c>
      <c r="D60" s="25">
        <v>1549.6442748053871</v>
      </c>
      <c r="E60" s="25">
        <f t="shared" si="3"/>
        <v>-316.03900061183867</v>
      </c>
      <c r="F60" s="26">
        <f t="shared" si="4"/>
        <v>363336.43199877639</v>
      </c>
    </row>
    <row r="61" spans="2:6" ht="14.25">
      <c r="B61" s="24">
        <v>3</v>
      </c>
      <c r="C61" s="25">
        <v>1233.6052741935484</v>
      </c>
      <c r="D61" s="25">
        <v>1549.6442748053871</v>
      </c>
      <c r="E61" s="25">
        <f t="shared" si="3"/>
        <v>-316.03900061183867</v>
      </c>
      <c r="F61" s="26">
        <f t="shared" si="4"/>
        <v>363020.39299816458</v>
      </c>
    </row>
    <row r="62" spans="2:6" ht="14.25">
      <c r="B62" s="24">
        <v>4</v>
      </c>
      <c r="C62" s="25">
        <v>1233.6052741935484</v>
      </c>
      <c r="D62" s="25">
        <v>1549.6442748053871</v>
      </c>
      <c r="E62" s="25">
        <f t="shared" si="3"/>
        <v>-316.03900061183867</v>
      </c>
      <c r="F62" s="26">
        <f t="shared" si="4"/>
        <v>362704.35399755277</v>
      </c>
    </row>
    <row r="63" spans="2:6" ht="14.25">
      <c r="B63" s="24">
        <v>5</v>
      </c>
      <c r="C63" s="25">
        <v>1233.6052741935484</v>
      </c>
      <c r="D63" s="25">
        <v>1549.6442748053871</v>
      </c>
      <c r="E63" s="25">
        <f t="shared" si="3"/>
        <v>-316.03900061183867</v>
      </c>
      <c r="F63" s="26">
        <f t="shared" si="4"/>
        <v>362388.31499694096</v>
      </c>
    </row>
    <row r="64" spans="2:6" ht="14.25">
      <c r="B64" s="24">
        <v>6</v>
      </c>
      <c r="C64" s="25">
        <v>1233.6052741935484</v>
      </c>
      <c r="D64" s="25">
        <v>1549.6442748053871</v>
      </c>
      <c r="E64" s="25">
        <f t="shared" si="3"/>
        <v>-316.03900061183867</v>
      </c>
      <c r="F64" s="26">
        <f t="shared" si="4"/>
        <v>362072.27599632915</v>
      </c>
    </row>
    <row r="65" spans="2:6" ht="14.25">
      <c r="B65" s="24">
        <v>7</v>
      </c>
      <c r="C65" s="25">
        <v>1233.6052741935484</v>
      </c>
      <c r="D65" s="25">
        <v>1549.6442748053871</v>
      </c>
      <c r="E65" s="25">
        <f t="shared" si="3"/>
        <v>-316.03900061183867</v>
      </c>
      <c r="F65" s="26">
        <f t="shared" si="4"/>
        <v>361756.23699571734</v>
      </c>
    </row>
    <row r="66" spans="2:6" ht="14.25">
      <c r="B66" s="24">
        <v>8</v>
      </c>
      <c r="C66" s="25">
        <v>1233.6052741935484</v>
      </c>
      <c r="D66" s="25">
        <v>1549.6442748053871</v>
      </c>
      <c r="E66" s="25">
        <f t="shared" si="3"/>
        <v>-316.03900061183867</v>
      </c>
      <c r="F66" s="26">
        <f t="shared" si="4"/>
        <v>361440.19799510553</v>
      </c>
    </row>
    <row r="67" spans="2:6" ht="14.25">
      <c r="B67" s="24">
        <v>9</v>
      </c>
      <c r="C67" s="25">
        <v>1233.6052741935484</v>
      </c>
      <c r="D67" s="25">
        <v>1549.6442748053871</v>
      </c>
      <c r="E67" s="25">
        <f t="shared" si="3"/>
        <v>-316.03900061183867</v>
      </c>
      <c r="F67" s="26">
        <f t="shared" si="4"/>
        <v>361124.15899449371</v>
      </c>
    </row>
    <row r="68" spans="2:6" ht="14.25">
      <c r="B68" s="24">
        <v>10</v>
      </c>
      <c r="C68" s="25">
        <v>1233.6052741935484</v>
      </c>
      <c r="D68" s="25">
        <v>1549.6442748053871</v>
      </c>
      <c r="E68" s="25">
        <f t="shared" si="3"/>
        <v>-316.03900061183867</v>
      </c>
      <c r="F68" s="26">
        <f t="shared" si="4"/>
        <v>360808.1199938819</v>
      </c>
    </row>
    <row r="69" spans="2:6" ht="14.25">
      <c r="B69" s="24">
        <v>11</v>
      </c>
      <c r="C69" s="25">
        <v>1233.6052741935484</v>
      </c>
      <c r="D69" s="25">
        <v>1549.6442748053871</v>
      </c>
      <c r="E69" s="25">
        <f t="shared" si="3"/>
        <v>-316.03900061183867</v>
      </c>
      <c r="F69" s="26">
        <f t="shared" si="4"/>
        <v>360492.08099327009</v>
      </c>
    </row>
    <row r="70" spans="2:6" ht="14.25">
      <c r="B70" s="24">
        <v>12</v>
      </c>
      <c r="C70" s="25">
        <v>1233.6052741935484</v>
      </c>
      <c r="D70" s="25">
        <v>1549.6442748053871</v>
      </c>
      <c r="E70" s="25">
        <f t="shared" si="3"/>
        <v>-316.03900061183867</v>
      </c>
      <c r="F70" s="26">
        <f t="shared" si="4"/>
        <v>360176.04199265828</v>
      </c>
    </row>
    <row r="71" spans="2:6" ht="14.25">
      <c r="B71" s="24">
        <v>13</v>
      </c>
      <c r="C71" s="25">
        <v>1233.6052741935484</v>
      </c>
      <c r="D71" s="25">
        <v>1549.6442748053871</v>
      </c>
      <c r="E71" s="25">
        <f t="shared" si="3"/>
        <v>-316.03900061183867</v>
      </c>
      <c r="F71" s="26">
        <f t="shared" si="4"/>
        <v>359860.00299204647</v>
      </c>
    </row>
    <row r="72" spans="2:6" ht="14.25">
      <c r="B72" s="24">
        <v>14</v>
      </c>
      <c r="C72" s="25">
        <v>1233.6052741935484</v>
      </c>
      <c r="D72" s="25">
        <v>1549.6442748053871</v>
      </c>
      <c r="E72" s="25">
        <f t="shared" si="3"/>
        <v>-316.03900061183867</v>
      </c>
      <c r="F72" s="26">
        <f t="shared" si="4"/>
        <v>359543.96399143466</v>
      </c>
    </row>
    <row r="73" spans="2:6" ht="14.25">
      <c r="B73" s="24">
        <v>15</v>
      </c>
      <c r="C73" s="25">
        <v>1233.6052741935484</v>
      </c>
      <c r="D73" s="25">
        <v>1549.6442748053871</v>
      </c>
      <c r="E73" s="25">
        <f t="shared" si="3"/>
        <v>-316.03900061183867</v>
      </c>
      <c r="F73" s="26">
        <f t="shared" si="4"/>
        <v>359227.92499082285</v>
      </c>
    </row>
    <row r="74" spans="2:6" ht="14.25">
      <c r="B74" s="24">
        <v>16</v>
      </c>
      <c r="C74" s="25">
        <v>1233.6052741935484</v>
      </c>
      <c r="D74" s="25">
        <v>1549.6442748053871</v>
      </c>
      <c r="E74" s="25">
        <f t="shared" si="3"/>
        <v>-316.03900061183867</v>
      </c>
      <c r="F74" s="26">
        <f t="shared" si="4"/>
        <v>358911.88599021104</v>
      </c>
    </row>
    <row r="75" spans="2:6" ht="14.25">
      <c r="B75" s="24">
        <v>17</v>
      </c>
      <c r="C75" s="25">
        <v>1233.6052741935484</v>
      </c>
      <c r="D75" s="25">
        <v>1549.6442748053871</v>
      </c>
      <c r="E75" s="25">
        <f t="shared" si="3"/>
        <v>-316.03900061183867</v>
      </c>
      <c r="F75" s="26">
        <f t="shared" si="4"/>
        <v>358595.84698959923</v>
      </c>
    </row>
    <row r="76" spans="2:6" ht="14.25">
      <c r="B76" s="24">
        <v>18</v>
      </c>
      <c r="C76" s="25">
        <v>1233.6052741935484</v>
      </c>
      <c r="D76" s="25">
        <v>1549.6442748053871</v>
      </c>
      <c r="E76" s="25">
        <f t="shared" si="3"/>
        <v>-316.03900061183867</v>
      </c>
      <c r="F76" s="26">
        <f t="shared" si="4"/>
        <v>358279.80798898742</v>
      </c>
    </row>
    <row r="77" spans="2:6" ht="14.25">
      <c r="B77" s="24">
        <v>19</v>
      </c>
      <c r="C77" s="25">
        <v>1233.6052741935484</v>
      </c>
      <c r="D77" s="25">
        <v>1549.6442748053871</v>
      </c>
      <c r="E77" s="25">
        <f t="shared" si="3"/>
        <v>-316.03900061183867</v>
      </c>
      <c r="F77" s="26">
        <f t="shared" si="4"/>
        <v>357963.76898837561</v>
      </c>
    </row>
    <row r="78" spans="2:6" ht="14.25">
      <c r="B78" s="24">
        <v>20</v>
      </c>
      <c r="C78" s="25">
        <v>1233.6052741935484</v>
      </c>
      <c r="D78" s="25">
        <v>1549.6442748053871</v>
      </c>
      <c r="E78" s="25">
        <f t="shared" si="3"/>
        <v>-316.03900061183867</v>
      </c>
      <c r="F78" s="26">
        <f t="shared" si="4"/>
        <v>357647.7299877638</v>
      </c>
    </row>
    <row r="79" spans="2:6" ht="14.25">
      <c r="B79" s="24">
        <v>21</v>
      </c>
      <c r="C79" s="25">
        <v>1233.6052741935484</v>
      </c>
      <c r="D79" s="25">
        <v>1549.6442748053871</v>
      </c>
      <c r="E79" s="25">
        <f t="shared" si="3"/>
        <v>-316.03900061183867</v>
      </c>
      <c r="F79" s="26">
        <f t="shared" si="4"/>
        <v>357331.69098715199</v>
      </c>
    </row>
    <row r="80" spans="2:6" ht="14.25">
      <c r="B80" s="24">
        <v>22</v>
      </c>
      <c r="C80" s="25">
        <v>1233.6052741935484</v>
      </c>
      <c r="D80" s="25">
        <v>1549.6442748053871</v>
      </c>
      <c r="E80" s="25">
        <f t="shared" si="3"/>
        <v>-316.03900061183867</v>
      </c>
      <c r="F80" s="26">
        <f t="shared" si="4"/>
        <v>357015.65198654018</v>
      </c>
    </row>
    <row r="81" spans="2:7" ht="14.25">
      <c r="B81" s="24">
        <v>23</v>
      </c>
      <c r="C81" s="25">
        <v>1233.6052741935484</v>
      </c>
      <c r="D81" s="25">
        <v>1549.6442748053871</v>
      </c>
      <c r="E81" s="25">
        <f t="shared" si="3"/>
        <v>-316.03900061183867</v>
      </c>
      <c r="F81" s="26">
        <f t="shared" si="4"/>
        <v>356699.61298592837</v>
      </c>
    </row>
    <row r="82" spans="2:7" ht="14.25">
      <c r="B82" s="24">
        <v>24</v>
      </c>
      <c r="C82" s="25">
        <v>1233.6052741935484</v>
      </c>
      <c r="D82" s="25">
        <v>1549.6442748053871</v>
      </c>
      <c r="E82" s="25">
        <f t="shared" si="3"/>
        <v>-316.03900061183867</v>
      </c>
      <c r="F82" s="26">
        <f t="shared" si="4"/>
        <v>356383.57398531656</v>
      </c>
    </row>
    <row r="83" spans="2:7" ht="14.25">
      <c r="B83" s="24">
        <v>25</v>
      </c>
      <c r="C83" s="25">
        <v>1233.6052741935484</v>
      </c>
      <c r="D83" s="25">
        <v>1549.6442748053871</v>
      </c>
      <c r="E83" s="25">
        <f t="shared" si="3"/>
        <v>-316.03900061183867</v>
      </c>
      <c r="F83" s="26">
        <f t="shared" si="4"/>
        <v>356067.53498470475</v>
      </c>
    </row>
    <row r="84" spans="2:7" ht="14.25">
      <c r="B84" s="24">
        <v>26</v>
      </c>
      <c r="C84" s="25">
        <v>1233.6052741935484</v>
      </c>
      <c r="D84" s="25">
        <v>1549.6442748053871</v>
      </c>
      <c r="E84" s="25">
        <f t="shared" si="3"/>
        <v>-316.03900061183867</v>
      </c>
      <c r="F84" s="26">
        <f t="shared" si="4"/>
        <v>355751.49598409294</v>
      </c>
    </row>
    <row r="85" spans="2:7" ht="14.25">
      <c r="B85" s="24">
        <v>27</v>
      </c>
      <c r="C85" s="25">
        <v>1233.6052741935484</v>
      </c>
      <c r="D85" s="25">
        <v>1549.6442748053871</v>
      </c>
      <c r="E85" s="25">
        <f t="shared" si="3"/>
        <v>-316.03900061183867</v>
      </c>
      <c r="F85" s="26">
        <f t="shared" si="4"/>
        <v>355435.45698348113</v>
      </c>
    </row>
    <row r="86" spans="2:7" ht="14.25">
      <c r="B86" s="24">
        <v>28</v>
      </c>
      <c r="C86" s="25">
        <v>1233.6052741935484</v>
      </c>
      <c r="D86" s="25">
        <v>1549.6442748053871</v>
      </c>
      <c r="E86" s="25">
        <f t="shared" si="3"/>
        <v>-316.03900061183867</v>
      </c>
      <c r="F86" s="26">
        <f t="shared" si="4"/>
        <v>355119.41798286932</v>
      </c>
    </row>
    <row r="87" spans="2:7" ht="14.25">
      <c r="B87" s="24">
        <v>29</v>
      </c>
      <c r="C87" s="25">
        <v>1233.6052741935484</v>
      </c>
      <c r="D87" s="25">
        <v>1549.6442748053871</v>
      </c>
      <c r="E87" s="25">
        <f t="shared" si="3"/>
        <v>-316.03900061183867</v>
      </c>
      <c r="F87" s="26">
        <f t="shared" si="4"/>
        <v>354803.37898225751</v>
      </c>
    </row>
    <row r="88" spans="2:7" ht="14.25">
      <c r="B88" s="24">
        <v>30</v>
      </c>
      <c r="C88" s="25">
        <v>1233.6052741935484</v>
      </c>
      <c r="D88" s="25">
        <v>1549.6442748053871</v>
      </c>
      <c r="E88" s="25">
        <f t="shared" si="3"/>
        <v>-316.03900061183867</v>
      </c>
      <c r="F88" s="26">
        <f t="shared" si="4"/>
        <v>354487.33998164569</v>
      </c>
    </row>
    <row r="89" spans="2:7" ht="14.25">
      <c r="B89" s="24">
        <v>31</v>
      </c>
      <c r="C89" s="25">
        <v>1233.6052741935484</v>
      </c>
      <c r="D89" s="25">
        <v>1549.6442748053871</v>
      </c>
      <c r="E89" s="25">
        <f t="shared" si="3"/>
        <v>-316.03900061183867</v>
      </c>
      <c r="F89" s="26">
        <f t="shared" si="4"/>
        <v>354171.30098103388</v>
      </c>
    </row>
    <row r="91" spans="2:7" ht="12.75">
      <c r="F91" s="22">
        <v>951</v>
      </c>
    </row>
    <row r="92" spans="2:7" ht="14.25">
      <c r="B92" s="24">
        <v>1</v>
      </c>
      <c r="C92" s="22">
        <v>192</v>
      </c>
      <c r="D92" s="22">
        <v>172</v>
      </c>
      <c r="E92" s="22">
        <f t="shared" ref="E92:E122" si="5">C92-D92</f>
        <v>20</v>
      </c>
      <c r="F92" s="22">
        <f t="shared" ref="F92:F122" si="6">F91+E92</f>
        <v>971</v>
      </c>
      <c r="G92" s="22">
        <f>E92:E119</f>
        <v>20</v>
      </c>
    </row>
    <row r="93" spans="2:7" ht="14.25">
      <c r="B93" s="24">
        <v>2</v>
      </c>
      <c r="C93" s="22">
        <v>192</v>
      </c>
      <c r="D93" s="22">
        <v>172</v>
      </c>
      <c r="E93" s="22">
        <f t="shared" si="5"/>
        <v>20</v>
      </c>
      <c r="F93" s="22">
        <f t="shared" si="6"/>
        <v>991</v>
      </c>
    </row>
    <row r="94" spans="2:7" ht="14.25">
      <c r="B94" s="24">
        <v>3</v>
      </c>
      <c r="C94" s="22">
        <v>192</v>
      </c>
      <c r="D94" s="22">
        <v>172</v>
      </c>
      <c r="E94" s="22">
        <f t="shared" si="5"/>
        <v>20</v>
      </c>
      <c r="F94" s="22">
        <f t="shared" si="6"/>
        <v>1011</v>
      </c>
    </row>
    <row r="95" spans="2:7" ht="14.25">
      <c r="B95" s="24">
        <v>4</v>
      </c>
      <c r="C95" s="22">
        <v>192</v>
      </c>
      <c r="D95" s="22">
        <v>172</v>
      </c>
      <c r="E95" s="22">
        <f t="shared" si="5"/>
        <v>20</v>
      </c>
      <c r="F95" s="22">
        <f t="shared" si="6"/>
        <v>1031</v>
      </c>
    </row>
    <row r="96" spans="2:7" ht="14.25">
      <c r="B96" s="24">
        <v>5</v>
      </c>
      <c r="C96" s="22">
        <v>192</v>
      </c>
      <c r="D96" s="22">
        <v>172</v>
      </c>
      <c r="E96" s="22">
        <f t="shared" si="5"/>
        <v>20</v>
      </c>
      <c r="F96" s="22">
        <f t="shared" si="6"/>
        <v>1051</v>
      </c>
    </row>
    <row r="97" spans="2:6" ht="14.25">
      <c r="B97" s="24">
        <v>6</v>
      </c>
      <c r="C97" s="22">
        <v>192</v>
      </c>
      <c r="D97" s="22">
        <v>172</v>
      </c>
      <c r="E97" s="22">
        <f t="shared" si="5"/>
        <v>20</v>
      </c>
      <c r="F97" s="22">
        <f t="shared" si="6"/>
        <v>1071</v>
      </c>
    </row>
    <row r="98" spans="2:6" ht="14.25">
      <c r="B98" s="24">
        <v>7</v>
      </c>
      <c r="C98" s="22">
        <v>192</v>
      </c>
      <c r="D98" s="22">
        <v>172</v>
      </c>
      <c r="E98" s="22">
        <f t="shared" si="5"/>
        <v>20</v>
      </c>
      <c r="F98" s="22">
        <f t="shared" si="6"/>
        <v>1091</v>
      </c>
    </row>
    <row r="99" spans="2:6" ht="14.25">
      <c r="B99" s="24">
        <v>8</v>
      </c>
      <c r="C99" s="22">
        <v>192</v>
      </c>
      <c r="D99" s="22">
        <v>172</v>
      </c>
      <c r="E99" s="22">
        <f t="shared" si="5"/>
        <v>20</v>
      </c>
      <c r="F99" s="22">
        <f t="shared" si="6"/>
        <v>1111</v>
      </c>
    </row>
    <row r="100" spans="2:6" ht="14.25">
      <c r="B100" s="24">
        <v>9</v>
      </c>
      <c r="C100" s="22">
        <v>192</v>
      </c>
      <c r="D100" s="22">
        <v>172</v>
      </c>
      <c r="E100" s="22">
        <f t="shared" si="5"/>
        <v>20</v>
      </c>
      <c r="F100" s="22">
        <f t="shared" si="6"/>
        <v>1131</v>
      </c>
    </row>
    <row r="101" spans="2:6" ht="14.25">
      <c r="B101" s="24">
        <v>10</v>
      </c>
      <c r="C101" s="22">
        <v>192</v>
      </c>
      <c r="D101" s="22">
        <v>172</v>
      </c>
      <c r="E101" s="22">
        <f t="shared" si="5"/>
        <v>20</v>
      </c>
      <c r="F101" s="22">
        <f t="shared" si="6"/>
        <v>1151</v>
      </c>
    </row>
    <row r="102" spans="2:6" ht="14.25">
      <c r="B102" s="24">
        <v>11</v>
      </c>
      <c r="C102" s="22">
        <v>192</v>
      </c>
      <c r="D102" s="22">
        <v>172</v>
      </c>
      <c r="E102" s="22">
        <f t="shared" si="5"/>
        <v>20</v>
      </c>
      <c r="F102" s="22">
        <f t="shared" si="6"/>
        <v>1171</v>
      </c>
    </row>
    <row r="103" spans="2:6" ht="14.25">
      <c r="B103" s="24">
        <v>12</v>
      </c>
      <c r="C103" s="22">
        <v>192</v>
      </c>
      <c r="D103" s="22">
        <v>172</v>
      </c>
      <c r="E103" s="22">
        <f t="shared" si="5"/>
        <v>20</v>
      </c>
      <c r="F103" s="22">
        <f t="shared" si="6"/>
        <v>1191</v>
      </c>
    </row>
    <row r="104" spans="2:6" ht="14.25">
      <c r="B104" s="24">
        <v>13</v>
      </c>
      <c r="C104" s="22">
        <v>192</v>
      </c>
      <c r="D104" s="22">
        <v>172</v>
      </c>
      <c r="E104" s="22">
        <f t="shared" si="5"/>
        <v>20</v>
      </c>
      <c r="F104" s="22">
        <f t="shared" si="6"/>
        <v>1211</v>
      </c>
    </row>
    <row r="105" spans="2:6" ht="14.25">
      <c r="B105" s="24">
        <v>14</v>
      </c>
      <c r="C105" s="22">
        <v>192</v>
      </c>
      <c r="D105" s="22">
        <v>172</v>
      </c>
      <c r="E105" s="22">
        <f t="shared" si="5"/>
        <v>20</v>
      </c>
      <c r="F105" s="22">
        <f t="shared" si="6"/>
        <v>1231</v>
      </c>
    </row>
    <row r="106" spans="2:6" ht="14.25">
      <c r="B106" s="24">
        <v>15</v>
      </c>
      <c r="C106" s="22">
        <v>192</v>
      </c>
      <c r="D106" s="22">
        <v>172</v>
      </c>
      <c r="E106" s="22">
        <f t="shared" si="5"/>
        <v>20</v>
      </c>
      <c r="F106" s="22">
        <f t="shared" si="6"/>
        <v>1251</v>
      </c>
    </row>
    <row r="107" spans="2:6" ht="14.25">
      <c r="B107" s="24">
        <v>16</v>
      </c>
      <c r="C107" s="22">
        <v>192</v>
      </c>
      <c r="D107" s="22">
        <v>172</v>
      </c>
      <c r="E107" s="22">
        <f t="shared" si="5"/>
        <v>20</v>
      </c>
      <c r="F107" s="22">
        <f t="shared" si="6"/>
        <v>1271</v>
      </c>
    </row>
    <row r="108" spans="2:6" ht="14.25">
      <c r="B108" s="24">
        <v>17</v>
      </c>
      <c r="C108" s="22">
        <v>192</v>
      </c>
      <c r="D108" s="22">
        <v>172</v>
      </c>
      <c r="E108" s="22">
        <f t="shared" si="5"/>
        <v>20</v>
      </c>
      <c r="F108" s="22">
        <f t="shared" si="6"/>
        <v>1291</v>
      </c>
    </row>
    <row r="109" spans="2:6" ht="14.25">
      <c r="B109" s="24">
        <v>18</v>
      </c>
      <c r="C109" s="22">
        <v>192</v>
      </c>
      <c r="D109" s="22">
        <v>172</v>
      </c>
      <c r="E109" s="22">
        <f t="shared" si="5"/>
        <v>20</v>
      </c>
      <c r="F109" s="22">
        <f t="shared" si="6"/>
        <v>1311</v>
      </c>
    </row>
    <row r="110" spans="2:6" ht="14.25">
      <c r="B110" s="24">
        <v>19</v>
      </c>
      <c r="C110" s="22">
        <v>192</v>
      </c>
      <c r="D110" s="22">
        <v>172</v>
      </c>
      <c r="E110" s="22">
        <f t="shared" si="5"/>
        <v>20</v>
      </c>
      <c r="F110" s="22">
        <f t="shared" si="6"/>
        <v>1331</v>
      </c>
    </row>
    <row r="111" spans="2:6" ht="14.25">
      <c r="B111" s="24">
        <v>20</v>
      </c>
      <c r="C111" s="22">
        <v>192</v>
      </c>
      <c r="D111" s="22">
        <v>172</v>
      </c>
      <c r="E111" s="22">
        <f t="shared" si="5"/>
        <v>20</v>
      </c>
      <c r="F111" s="22">
        <f t="shared" si="6"/>
        <v>1351</v>
      </c>
    </row>
    <row r="112" spans="2:6" ht="14.25">
      <c r="B112" s="24">
        <v>21</v>
      </c>
      <c r="C112" s="22">
        <v>192</v>
      </c>
      <c r="D112" s="22">
        <v>172</v>
      </c>
      <c r="E112" s="22">
        <f t="shared" si="5"/>
        <v>20</v>
      </c>
      <c r="F112" s="22">
        <f t="shared" si="6"/>
        <v>1371</v>
      </c>
    </row>
    <row r="113" spans="2:7" ht="14.25">
      <c r="B113" s="24">
        <v>22</v>
      </c>
      <c r="C113" s="22">
        <v>192</v>
      </c>
      <c r="D113" s="22">
        <v>172</v>
      </c>
      <c r="E113" s="22">
        <f t="shared" si="5"/>
        <v>20</v>
      </c>
      <c r="F113" s="22">
        <f t="shared" si="6"/>
        <v>1391</v>
      </c>
    </row>
    <row r="114" spans="2:7" ht="14.25">
      <c r="B114" s="24">
        <v>23</v>
      </c>
      <c r="C114" s="22">
        <v>192</v>
      </c>
      <c r="D114" s="22">
        <v>172</v>
      </c>
      <c r="E114" s="22">
        <f t="shared" si="5"/>
        <v>20</v>
      </c>
      <c r="F114" s="22">
        <f t="shared" si="6"/>
        <v>1411</v>
      </c>
    </row>
    <row r="115" spans="2:7" ht="14.25">
      <c r="B115" s="24">
        <v>24</v>
      </c>
      <c r="C115" s="22">
        <v>192</v>
      </c>
      <c r="D115" s="22">
        <v>172</v>
      </c>
      <c r="E115" s="22">
        <f t="shared" si="5"/>
        <v>20</v>
      </c>
      <c r="F115" s="22">
        <f t="shared" si="6"/>
        <v>1431</v>
      </c>
    </row>
    <row r="116" spans="2:7" ht="14.25">
      <c r="B116" s="24">
        <v>25</v>
      </c>
      <c r="C116" s="22">
        <v>192</v>
      </c>
      <c r="D116" s="22">
        <v>172</v>
      </c>
      <c r="E116" s="22">
        <f t="shared" si="5"/>
        <v>20</v>
      </c>
      <c r="F116" s="22">
        <f t="shared" si="6"/>
        <v>1451</v>
      </c>
    </row>
    <row r="117" spans="2:7" ht="14.25">
      <c r="B117" s="24">
        <v>26</v>
      </c>
      <c r="C117" s="22">
        <v>192</v>
      </c>
      <c r="D117" s="22">
        <v>172</v>
      </c>
      <c r="E117" s="22">
        <f t="shared" si="5"/>
        <v>20</v>
      </c>
      <c r="F117" s="22">
        <f t="shared" si="6"/>
        <v>1471</v>
      </c>
      <c r="G117" s="22">
        <f>SUM(E92:E117)</f>
        <v>520</v>
      </c>
    </row>
    <row r="118" spans="2:7" ht="14.25">
      <c r="B118" s="24">
        <v>27</v>
      </c>
      <c r="C118" s="22">
        <v>192</v>
      </c>
      <c r="D118" s="22">
        <v>172</v>
      </c>
      <c r="E118" s="22">
        <f t="shared" si="5"/>
        <v>20</v>
      </c>
      <c r="F118" s="22">
        <f t="shared" si="6"/>
        <v>1491</v>
      </c>
      <c r="G118" s="22">
        <f>G117+C118+F91</f>
        <v>1663</v>
      </c>
    </row>
    <row r="119" spans="2:7" ht="14.25">
      <c r="B119" s="24">
        <v>28</v>
      </c>
      <c r="C119" s="22">
        <v>192</v>
      </c>
      <c r="D119" s="22">
        <v>172</v>
      </c>
      <c r="E119" s="22">
        <f t="shared" si="5"/>
        <v>20</v>
      </c>
      <c r="F119" s="22">
        <f t="shared" si="6"/>
        <v>1511</v>
      </c>
      <c r="G119" s="22">
        <f>F118+C119</f>
        <v>1683</v>
      </c>
    </row>
    <row r="120" spans="2:7" ht="14.25">
      <c r="B120" s="24">
        <v>29</v>
      </c>
      <c r="C120" s="22">
        <v>192</v>
      </c>
      <c r="D120" s="22">
        <v>172</v>
      </c>
      <c r="E120" s="22">
        <f t="shared" si="5"/>
        <v>20</v>
      </c>
      <c r="F120" s="22">
        <f t="shared" si="6"/>
        <v>1531</v>
      </c>
    </row>
    <row r="121" spans="2:7" ht="14.25">
      <c r="B121" s="24">
        <v>30</v>
      </c>
      <c r="C121" s="22">
        <v>192</v>
      </c>
      <c r="D121" s="22">
        <v>172</v>
      </c>
      <c r="E121" s="22">
        <f t="shared" si="5"/>
        <v>20</v>
      </c>
      <c r="F121" s="22">
        <f t="shared" si="6"/>
        <v>1551</v>
      </c>
      <c r="G121" s="22">
        <f>F120+C121</f>
        <v>1723</v>
      </c>
    </row>
    <row r="122" spans="2:7" ht="14.25">
      <c r="B122" s="24">
        <v>31</v>
      </c>
      <c r="C122" s="22">
        <v>192</v>
      </c>
      <c r="D122" s="22">
        <v>172</v>
      </c>
      <c r="E122" s="22">
        <f t="shared" si="5"/>
        <v>20</v>
      </c>
      <c r="F122" s="22">
        <f t="shared" si="6"/>
        <v>1571</v>
      </c>
    </row>
  </sheetData>
  <mergeCells count="28">
    <mergeCell ref="A1:J1"/>
    <mergeCell ref="A2:J2"/>
    <mergeCell ref="A3:B3"/>
    <mergeCell ref="A4:A5"/>
    <mergeCell ref="B4:B5"/>
    <mergeCell ref="C4:C5"/>
    <mergeCell ref="D4:E4"/>
    <mergeCell ref="J4:J5"/>
    <mergeCell ref="F4:G4"/>
    <mergeCell ref="H4:I4"/>
    <mergeCell ref="J7:J18"/>
    <mergeCell ref="B21:J21"/>
    <mergeCell ref="B22:J22"/>
    <mergeCell ref="B23:F23"/>
    <mergeCell ref="B24:J24"/>
    <mergeCell ref="B37:J37"/>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1.85546875" customWidth="1"/>
  </cols>
  <sheetData>
    <row r="1" spans="1:11" ht="18">
      <c r="A1" s="43" t="s">
        <v>0</v>
      </c>
      <c r="B1" s="34"/>
      <c r="C1" s="34"/>
      <c r="D1" s="34"/>
      <c r="E1" s="34"/>
      <c r="F1" s="34"/>
      <c r="G1" s="34"/>
      <c r="H1" s="34"/>
      <c r="I1" s="34"/>
      <c r="J1" s="34"/>
    </row>
    <row r="2" spans="1:11" ht="18">
      <c r="A2" s="43" t="s">
        <v>1</v>
      </c>
      <c r="B2" s="34"/>
      <c r="C2" s="34"/>
      <c r="D2" s="34"/>
      <c r="E2" s="34"/>
      <c r="F2" s="34"/>
      <c r="G2" s="34"/>
      <c r="H2" s="34"/>
      <c r="I2" s="34"/>
      <c r="J2" s="34"/>
    </row>
    <row r="3" spans="1:11">
      <c r="A3" s="44"/>
      <c r="B3" s="45"/>
      <c r="C3" s="1"/>
      <c r="D3" s="1"/>
      <c r="E3" s="1"/>
      <c r="F3" s="1"/>
      <c r="G3" s="1"/>
      <c r="H3" s="1"/>
      <c r="I3" s="2"/>
      <c r="J3" s="27" t="s">
        <v>101</v>
      </c>
    </row>
    <row r="4" spans="1:11">
      <c r="A4" s="46" t="s">
        <v>2</v>
      </c>
      <c r="B4" s="46" t="s">
        <v>3</v>
      </c>
      <c r="C4" s="46" t="s">
        <v>4</v>
      </c>
      <c r="D4" s="37" t="s">
        <v>5</v>
      </c>
      <c r="E4" s="38"/>
      <c r="F4" s="37" t="s">
        <v>6</v>
      </c>
      <c r="G4" s="38"/>
      <c r="H4" s="37" t="s">
        <v>7</v>
      </c>
      <c r="I4" s="38"/>
      <c r="J4" s="48" t="s">
        <v>8</v>
      </c>
    </row>
    <row r="5" spans="1:11" ht="27.75" customHeight="1">
      <c r="A5" s="47"/>
      <c r="B5" s="47"/>
      <c r="C5" s="47"/>
      <c r="D5" s="4" t="s">
        <v>9</v>
      </c>
      <c r="E5" s="4" t="s">
        <v>10</v>
      </c>
      <c r="F5" s="4" t="s">
        <v>9</v>
      </c>
      <c r="G5" s="4" t="s">
        <v>10</v>
      </c>
      <c r="H5" s="4" t="s">
        <v>9</v>
      </c>
      <c r="I5" s="4" t="s">
        <v>10</v>
      </c>
      <c r="J5" s="47"/>
    </row>
    <row r="6" spans="1:11">
      <c r="A6" s="5">
        <v>-1</v>
      </c>
      <c r="B6" s="5">
        <v>-2</v>
      </c>
      <c r="C6" s="5">
        <v>-3</v>
      </c>
      <c r="D6" s="5">
        <v>-4</v>
      </c>
      <c r="E6" s="5">
        <v>-5</v>
      </c>
      <c r="F6" s="4" t="s">
        <v>11</v>
      </c>
      <c r="G6" s="4" t="s">
        <v>12</v>
      </c>
      <c r="H6" s="5">
        <v>-8</v>
      </c>
      <c r="I6" s="5">
        <v>-9</v>
      </c>
      <c r="J6" s="5">
        <v>-10</v>
      </c>
    </row>
    <row r="7" spans="1:11">
      <c r="A7" s="4">
        <v>1</v>
      </c>
      <c r="B7" s="6" t="s">
        <v>13</v>
      </c>
      <c r="C7" s="7">
        <v>1550</v>
      </c>
      <c r="D7" s="8">
        <f>'7 September 2022'!E7</f>
        <v>357666.04999999987</v>
      </c>
      <c r="E7" s="8">
        <f>F7+1827.86</f>
        <v>357943.90999999986</v>
      </c>
      <c r="F7" s="8">
        <f t="shared" ref="F7:F18" si="0">D7-C7</f>
        <v>356116.04999999987</v>
      </c>
      <c r="G7" s="8">
        <f t="shared" ref="G7:G18" si="1">E7-C7</f>
        <v>356393.90999999986</v>
      </c>
      <c r="H7" s="9">
        <f>'7 September 2022'!I7</f>
        <v>12236</v>
      </c>
      <c r="I7" s="9">
        <v>12336</v>
      </c>
      <c r="J7" s="39" t="s">
        <v>102</v>
      </c>
      <c r="K7" s="20">
        <f t="shared" ref="K7:K18" si="2">I7-H7</f>
        <v>100</v>
      </c>
    </row>
    <row r="8" spans="1:11">
      <c r="A8" s="4">
        <v>2</v>
      </c>
      <c r="B8" s="6" t="s">
        <v>15</v>
      </c>
      <c r="C8" s="7">
        <v>953</v>
      </c>
      <c r="D8" s="8">
        <f>'7 September 2022'!E8</f>
        <v>346.54</v>
      </c>
      <c r="E8" s="21">
        <v>346.54</v>
      </c>
      <c r="F8" s="8">
        <f t="shared" si="0"/>
        <v>-606.46</v>
      </c>
      <c r="G8" s="8">
        <f t="shared" si="1"/>
        <v>-606.46</v>
      </c>
      <c r="H8" s="9">
        <f>'7 September 2022'!I8</f>
        <v>10083</v>
      </c>
      <c r="I8" s="9">
        <v>10091</v>
      </c>
      <c r="J8" s="40"/>
      <c r="K8" s="20">
        <f t="shared" si="2"/>
        <v>8</v>
      </c>
    </row>
    <row r="9" spans="1:11">
      <c r="A9" s="4">
        <v>3</v>
      </c>
      <c r="B9" s="6" t="s">
        <v>16</v>
      </c>
      <c r="C9" s="7">
        <v>101.47</v>
      </c>
      <c r="D9" s="8">
        <f>'7 September 2022'!E9</f>
        <v>54.99</v>
      </c>
      <c r="E9" s="21">
        <v>44.85</v>
      </c>
      <c r="F9" s="8">
        <f t="shared" si="0"/>
        <v>-46.48</v>
      </c>
      <c r="G9" s="8">
        <f t="shared" si="1"/>
        <v>-56.62</v>
      </c>
      <c r="H9" s="9">
        <f>'7 September 2022'!I9</f>
        <v>14731</v>
      </c>
      <c r="I9" s="9">
        <v>14731</v>
      </c>
      <c r="J9" s="40"/>
      <c r="K9" s="20">
        <f t="shared" si="2"/>
        <v>0</v>
      </c>
    </row>
    <row r="10" spans="1:11">
      <c r="A10" s="4">
        <v>4</v>
      </c>
      <c r="B10" s="6" t="s">
        <v>17</v>
      </c>
      <c r="C10" s="7">
        <v>26.62</v>
      </c>
      <c r="D10" s="8">
        <f>'7 September 2022'!E10</f>
        <v>14.88</v>
      </c>
      <c r="E10" s="21">
        <v>11.94</v>
      </c>
      <c r="F10" s="8">
        <f t="shared" si="0"/>
        <v>-11.74</v>
      </c>
      <c r="G10" s="8">
        <f t="shared" si="1"/>
        <v>-14.680000000000001</v>
      </c>
      <c r="H10" s="9">
        <f>'7 September 2022'!I10</f>
        <v>35236</v>
      </c>
      <c r="I10" s="9">
        <v>35450</v>
      </c>
      <c r="J10" s="40"/>
      <c r="K10" s="20">
        <f t="shared" si="2"/>
        <v>214</v>
      </c>
    </row>
    <row r="11" spans="1:11">
      <c r="A11" s="4">
        <v>5</v>
      </c>
      <c r="B11" s="6" t="s">
        <v>18</v>
      </c>
      <c r="C11" s="7">
        <v>23.9</v>
      </c>
      <c r="D11" s="8">
        <f>'7 September 2022'!E11</f>
        <v>33.4</v>
      </c>
      <c r="E11" s="21">
        <v>30.7</v>
      </c>
      <c r="F11" s="8">
        <f t="shared" si="0"/>
        <v>9.5</v>
      </c>
      <c r="G11" s="8">
        <f t="shared" si="1"/>
        <v>6.8000000000000007</v>
      </c>
      <c r="H11" s="9">
        <f>'7 September 2022'!I11</f>
        <v>24093</v>
      </c>
      <c r="I11" s="9">
        <v>24050</v>
      </c>
      <c r="J11" s="40"/>
      <c r="K11" s="20">
        <f t="shared" si="2"/>
        <v>-43</v>
      </c>
    </row>
    <row r="12" spans="1:11">
      <c r="A12" s="4">
        <v>6</v>
      </c>
      <c r="B12" s="6" t="s">
        <v>19</v>
      </c>
      <c r="C12" s="7">
        <v>13</v>
      </c>
      <c r="D12" s="8">
        <f>'7 September 2022'!E12</f>
        <v>6.92</v>
      </c>
      <c r="E12" s="21">
        <v>6.92</v>
      </c>
      <c r="F12" s="8">
        <f t="shared" si="0"/>
        <v>-6.08</v>
      </c>
      <c r="G12" s="8">
        <f t="shared" si="1"/>
        <v>-6.08</v>
      </c>
      <c r="H12" s="9">
        <f>'7 September 2022'!I12</f>
        <v>58431</v>
      </c>
      <c r="I12" s="9">
        <v>56550</v>
      </c>
      <c r="J12" s="40"/>
      <c r="K12" s="20">
        <f t="shared" si="2"/>
        <v>-1881</v>
      </c>
    </row>
    <row r="13" spans="1:11">
      <c r="A13" s="4">
        <v>7</v>
      </c>
      <c r="B13" s="6" t="s">
        <v>20</v>
      </c>
      <c r="C13" s="7">
        <v>32.770000000000003</v>
      </c>
      <c r="D13" s="8">
        <f>'7 September 2022'!E13</f>
        <v>16.72</v>
      </c>
      <c r="E13" s="21">
        <v>16.72</v>
      </c>
      <c r="F13" s="8">
        <f t="shared" si="0"/>
        <v>-16.050000000000004</v>
      </c>
      <c r="G13" s="8">
        <f t="shared" si="1"/>
        <v>-16.050000000000004</v>
      </c>
      <c r="H13" s="9">
        <f>'7 September 2022'!I13</f>
        <v>79164</v>
      </c>
      <c r="I13" s="9">
        <v>80629</v>
      </c>
      <c r="J13" s="40"/>
      <c r="K13" s="20">
        <f t="shared" si="2"/>
        <v>1465</v>
      </c>
    </row>
    <row r="14" spans="1:11">
      <c r="A14" s="4">
        <v>8</v>
      </c>
      <c r="B14" s="6" t="s">
        <v>21</v>
      </c>
      <c r="C14" s="7">
        <v>36.35</v>
      </c>
      <c r="D14" s="8">
        <f>'7 September 2022'!E14</f>
        <v>45.21</v>
      </c>
      <c r="E14" s="21">
        <v>45.21</v>
      </c>
      <c r="F14" s="8">
        <f t="shared" si="0"/>
        <v>8.86</v>
      </c>
      <c r="G14" s="8">
        <f t="shared" si="1"/>
        <v>8.86</v>
      </c>
      <c r="H14" s="9">
        <f>'7 September 2022'!I14</f>
        <v>150357</v>
      </c>
      <c r="I14" s="9">
        <v>151071</v>
      </c>
      <c r="J14" s="40"/>
      <c r="K14" s="20">
        <f t="shared" si="2"/>
        <v>714</v>
      </c>
    </row>
    <row r="15" spans="1:11">
      <c r="A15" s="4">
        <v>9</v>
      </c>
      <c r="B15" s="6" t="s">
        <v>22</v>
      </c>
      <c r="C15" s="7">
        <v>172</v>
      </c>
      <c r="D15" s="8">
        <f>'7 September 2022'!E15</f>
        <v>1739.9400000000005</v>
      </c>
      <c r="E15" s="21">
        <f>F15+173.42</f>
        <v>1741.3600000000006</v>
      </c>
      <c r="F15" s="8">
        <f t="shared" si="0"/>
        <v>1567.9400000000005</v>
      </c>
      <c r="G15" s="8">
        <f t="shared" si="1"/>
        <v>1569.3600000000006</v>
      </c>
      <c r="H15" s="9">
        <f>'7 September 2022'!I15</f>
        <v>41757</v>
      </c>
      <c r="I15" s="9">
        <v>41614</v>
      </c>
      <c r="J15" s="40"/>
      <c r="K15" s="20">
        <f t="shared" si="2"/>
        <v>-143</v>
      </c>
    </row>
    <row r="16" spans="1:11">
      <c r="A16" s="4">
        <v>10</v>
      </c>
      <c r="B16" s="6" t="s">
        <v>23</v>
      </c>
      <c r="C16" s="7">
        <v>173</v>
      </c>
      <c r="D16" s="8">
        <f>'7 September 2022'!E16</f>
        <v>220.48</v>
      </c>
      <c r="E16" s="21">
        <f>F16+94.3</f>
        <v>141.77999999999997</v>
      </c>
      <c r="F16" s="8">
        <f t="shared" si="0"/>
        <v>47.47999999999999</v>
      </c>
      <c r="G16" s="8">
        <f t="shared" si="1"/>
        <v>-31.220000000000027</v>
      </c>
      <c r="H16" s="9">
        <f>'7 September 2022'!I16</f>
        <v>30114</v>
      </c>
      <c r="I16" s="9">
        <v>30129</v>
      </c>
      <c r="J16" s="40"/>
      <c r="K16" s="20">
        <f t="shared" si="2"/>
        <v>15</v>
      </c>
    </row>
    <row r="17" spans="1:11">
      <c r="A17" s="4">
        <v>11</v>
      </c>
      <c r="B17" s="6" t="s">
        <v>24</v>
      </c>
      <c r="C17" s="7">
        <v>199</v>
      </c>
      <c r="D17" s="8">
        <f>'7 September 2022'!E17</f>
        <v>111.92</v>
      </c>
      <c r="E17" s="21">
        <v>111.92</v>
      </c>
      <c r="F17" s="8">
        <f t="shared" si="0"/>
        <v>-87.08</v>
      </c>
      <c r="G17" s="8">
        <f t="shared" si="1"/>
        <v>-87.08</v>
      </c>
      <c r="H17" s="9">
        <f>'7 September 2022'!I17</f>
        <v>14536</v>
      </c>
      <c r="I17" s="9">
        <v>14536</v>
      </c>
      <c r="J17" s="40"/>
      <c r="K17" s="20">
        <f t="shared" si="2"/>
        <v>0</v>
      </c>
    </row>
    <row r="18" spans="1:11">
      <c r="A18" s="4">
        <v>12</v>
      </c>
      <c r="B18" s="6" t="s">
        <v>25</v>
      </c>
      <c r="C18" s="7">
        <v>128</v>
      </c>
      <c r="D18" s="8">
        <f>'7 September 2022'!E18</f>
        <v>5697</v>
      </c>
      <c r="E18" s="8">
        <f>F18+92</f>
        <v>5661</v>
      </c>
      <c r="F18" s="8">
        <f t="shared" si="0"/>
        <v>5569</v>
      </c>
      <c r="G18" s="8">
        <f t="shared" si="1"/>
        <v>5533</v>
      </c>
      <c r="H18" s="9">
        <f>'7 September 2022'!I18</f>
        <v>17279</v>
      </c>
      <c r="I18" s="9">
        <v>17493</v>
      </c>
      <c r="J18" s="38"/>
      <c r="K18" s="20">
        <f t="shared" si="2"/>
        <v>214</v>
      </c>
    </row>
    <row r="19" spans="1:11" ht="12.75">
      <c r="A19" s="10"/>
      <c r="B19" s="10"/>
      <c r="C19" s="10"/>
      <c r="D19" s="10"/>
      <c r="E19" s="10"/>
      <c r="F19" s="10"/>
      <c r="G19" s="10"/>
      <c r="H19" s="11"/>
      <c r="I19" s="10"/>
      <c r="J19" s="10"/>
    </row>
    <row r="20" spans="1:11" ht="15">
      <c r="A20" s="12" t="s">
        <v>26</v>
      </c>
      <c r="B20" s="10"/>
      <c r="C20" s="10"/>
      <c r="D20" s="10"/>
      <c r="E20" s="13"/>
      <c r="F20" s="10"/>
      <c r="G20" s="10"/>
      <c r="H20" s="10"/>
      <c r="I20" s="10"/>
      <c r="J20" s="10"/>
    </row>
    <row r="21" spans="1:11" ht="12.75">
      <c r="A21" s="29" t="s">
        <v>27</v>
      </c>
      <c r="B21" s="51" t="s">
        <v>28</v>
      </c>
      <c r="C21" s="34"/>
      <c r="D21" s="34"/>
      <c r="E21" s="34"/>
      <c r="F21" s="34"/>
      <c r="G21" s="34"/>
      <c r="H21" s="34"/>
      <c r="I21" s="34"/>
      <c r="J21" s="34"/>
    </row>
    <row r="22" spans="1:11" ht="12.75">
      <c r="A22" s="29" t="s">
        <v>29</v>
      </c>
      <c r="B22" s="51" t="s">
        <v>89</v>
      </c>
      <c r="C22" s="34"/>
      <c r="D22" s="34"/>
      <c r="E22" s="34"/>
      <c r="F22" s="34"/>
      <c r="G22" s="34"/>
      <c r="H22" s="34"/>
      <c r="I22" s="34"/>
      <c r="J22" s="34"/>
    </row>
    <row r="23" spans="1:11" ht="12.75">
      <c r="A23" s="29" t="s">
        <v>31</v>
      </c>
      <c r="B23" s="53" t="s">
        <v>90</v>
      </c>
      <c r="C23" s="34"/>
      <c r="D23" s="34"/>
      <c r="E23" s="34"/>
      <c r="F23" s="34"/>
      <c r="G23" s="30"/>
      <c r="H23" s="30"/>
      <c r="I23" s="30"/>
      <c r="J23" s="30"/>
    </row>
    <row r="24" spans="1:11" ht="12.75">
      <c r="A24" s="29" t="s">
        <v>33</v>
      </c>
      <c r="B24" s="51" t="s">
        <v>32</v>
      </c>
      <c r="C24" s="34"/>
      <c r="D24" s="34"/>
      <c r="E24" s="34"/>
      <c r="F24" s="34"/>
      <c r="G24" s="34"/>
      <c r="H24" s="34"/>
      <c r="I24" s="34"/>
      <c r="J24" s="34"/>
    </row>
    <row r="25" spans="1:11" ht="12.75">
      <c r="A25" s="29" t="s">
        <v>35</v>
      </c>
      <c r="B25" s="51" t="s">
        <v>34</v>
      </c>
      <c r="C25" s="34"/>
      <c r="D25" s="34"/>
      <c r="E25" s="34"/>
      <c r="F25" s="34"/>
      <c r="G25" s="34"/>
      <c r="H25" s="34"/>
      <c r="I25" s="34"/>
      <c r="J25" s="34"/>
    </row>
    <row r="26" spans="1:11" ht="12.75">
      <c r="A26" s="29" t="s">
        <v>37</v>
      </c>
      <c r="B26" s="51" t="s">
        <v>91</v>
      </c>
      <c r="C26" s="34"/>
      <c r="D26" s="34"/>
      <c r="E26" s="34"/>
      <c r="F26" s="34"/>
      <c r="G26" s="34"/>
      <c r="H26" s="34"/>
      <c r="I26" s="34"/>
      <c r="J26" s="34"/>
    </row>
    <row r="27" spans="1:11" ht="12.75">
      <c r="A27" s="29" t="s">
        <v>39</v>
      </c>
      <c r="B27" s="51" t="s">
        <v>38</v>
      </c>
      <c r="C27" s="34"/>
      <c r="D27" s="34"/>
      <c r="E27" s="34"/>
      <c r="F27" s="34"/>
      <c r="G27" s="34"/>
      <c r="H27" s="34"/>
      <c r="I27" s="34"/>
      <c r="J27" s="34"/>
    </row>
    <row r="28" spans="1:11" ht="12.75">
      <c r="A28" s="29" t="s">
        <v>41</v>
      </c>
      <c r="B28" s="51" t="s">
        <v>92</v>
      </c>
      <c r="C28" s="34"/>
      <c r="D28" s="34"/>
      <c r="E28" s="34"/>
      <c r="F28" s="34"/>
      <c r="G28" s="34"/>
      <c r="H28" s="34"/>
      <c r="I28" s="34"/>
      <c r="J28" s="34"/>
    </row>
    <row r="29" spans="1:11" ht="12.75">
      <c r="A29" s="29" t="s">
        <v>43</v>
      </c>
      <c r="B29" s="51" t="s">
        <v>93</v>
      </c>
      <c r="C29" s="34"/>
      <c r="D29" s="34"/>
      <c r="E29" s="34"/>
      <c r="F29" s="34"/>
      <c r="G29" s="34"/>
      <c r="H29" s="34"/>
      <c r="I29" s="34"/>
      <c r="J29" s="34"/>
    </row>
    <row r="30" spans="1:11" ht="12.75">
      <c r="A30" s="29" t="s">
        <v>45</v>
      </c>
      <c r="B30" s="51" t="s">
        <v>44</v>
      </c>
      <c r="C30" s="34"/>
      <c r="D30" s="34"/>
      <c r="E30" s="34"/>
      <c r="F30" s="34"/>
      <c r="G30" s="34"/>
      <c r="H30" s="34"/>
      <c r="I30" s="34"/>
      <c r="J30" s="34"/>
    </row>
    <row r="31" spans="1:11" ht="12.75">
      <c r="A31" s="29" t="s">
        <v>47</v>
      </c>
      <c r="B31" s="51" t="s">
        <v>94</v>
      </c>
      <c r="C31" s="34"/>
      <c r="D31" s="34"/>
      <c r="E31" s="34"/>
      <c r="F31" s="34"/>
      <c r="G31" s="34"/>
      <c r="H31" s="34"/>
      <c r="I31" s="34"/>
      <c r="J31" s="34"/>
    </row>
    <row r="32" spans="1:11" ht="12.75">
      <c r="A32" s="29" t="s">
        <v>49</v>
      </c>
      <c r="B32" s="51" t="s">
        <v>48</v>
      </c>
      <c r="C32" s="34"/>
      <c r="D32" s="34"/>
      <c r="E32" s="34"/>
      <c r="F32" s="34"/>
      <c r="G32" s="34"/>
      <c r="H32" s="34"/>
      <c r="I32" s="34"/>
      <c r="J32" s="34"/>
    </row>
    <row r="33" spans="1:10" ht="12.75">
      <c r="A33" s="29" t="s">
        <v>51</v>
      </c>
      <c r="B33" s="52" t="s">
        <v>95</v>
      </c>
      <c r="C33" s="34"/>
      <c r="D33" s="34"/>
      <c r="E33" s="34"/>
      <c r="F33" s="34"/>
      <c r="G33" s="34"/>
      <c r="H33" s="34"/>
      <c r="I33" s="34"/>
      <c r="J33" s="34"/>
    </row>
    <row r="34" spans="1:10" ht="12.75">
      <c r="A34" s="29" t="s">
        <v>53</v>
      </c>
      <c r="B34" s="52" t="s">
        <v>96</v>
      </c>
      <c r="C34" s="34"/>
      <c r="D34" s="34"/>
      <c r="E34" s="34"/>
      <c r="F34" s="34"/>
      <c r="G34" s="34"/>
      <c r="H34" s="34"/>
      <c r="I34" s="34"/>
      <c r="J34" s="34"/>
    </row>
    <row r="35" spans="1:10" ht="12.75">
      <c r="A35" s="29" t="s">
        <v>55</v>
      </c>
      <c r="B35" s="51" t="s">
        <v>54</v>
      </c>
      <c r="C35" s="34"/>
      <c r="D35" s="34"/>
      <c r="E35" s="34"/>
      <c r="F35" s="34"/>
      <c r="G35" s="34"/>
      <c r="H35" s="34"/>
      <c r="I35" s="34"/>
      <c r="J35" s="34"/>
    </row>
    <row r="36" spans="1:10" ht="12.75">
      <c r="A36" s="29" t="s">
        <v>57</v>
      </c>
      <c r="B36" s="51" t="s">
        <v>56</v>
      </c>
      <c r="C36" s="34"/>
      <c r="D36" s="34"/>
      <c r="E36" s="34"/>
      <c r="F36" s="34"/>
      <c r="G36" s="34"/>
      <c r="H36" s="34"/>
      <c r="I36" s="34"/>
      <c r="J36" s="34"/>
    </row>
    <row r="37" spans="1:10" ht="12.75">
      <c r="A37" s="31" t="s">
        <v>75</v>
      </c>
      <c r="B37" s="51" t="s">
        <v>58</v>
      </c>
      <c r="C37" s="34"/>
      <c r="D37" s="34"/>
      <c r="E37" s="34"/>
      <c r="F37" s="34"/>
      <c r="G37" s="34"/>
      <c r="H37" s="34"/>
      <c r="I37" s="34"/>
      <c r="J37" s="34"/>
    </row>
    <row r="44" spans="1:10">
      <c r="B44" s="6" t="s">
        <v>13</v>
      </c>
      <c r="C44" s="22" t="s">
        <v>86</v>
      </c>
    </row>
    <row r="45" spans="1:10">
      <c r="B45" s="6" t="s">
        <v>15</v>
      </c>
      <c r="C45" s="22" t="s">
        <v>62</v>
      </c>
    </row>
    <row r="46" spans="1:10">
      <c r="B46" s="6" t="s">
        <v>16</v>
      </c>
      <c r="C46" s="22" t="s">
        <v>63</v>
      </c>
    </row>
    <row r="47" spans="1:10">
      <c r="B47" s="6" t="s">
        <v>17</v>
      </c>
      <c r="C47" s="22" t="s">
        <v>63</v>
      </c>
    </row>
    <row r="48" spans="1:10">
      <c r="B48" s="6" t="s">
        <v>18</v>
      </c>
      <c r="C48" s="22" t="s">
        <v>63</v>
      </c>
    </row>
    <row r="49" spans="2:6">
      <c r="B49" s="6" t="s">
        <v>19</v>
      </c>
      <c r="C49" s="22" t="s">
        <v>64</v>
      </c>
    </row>
    <row r="50" spans="2:6">
      <c r="B50" s="6" t="s">
        <v>20</v>
      </c>
      <c r="C50" s="22" t="s">
        <v>64</v>
      </c>
    </row>
    <row r="51" spans="2:6">
      <c r="B51" s="6" t="s">
        <v>21</v>
      </c>
      <c r="C51" s="22" t="s">
        <v>100</v>
      </c>
    </row>
    <row r="52" spans="2:6">
      <c r="B52" s="6" t="s">
        <v>22</v>
      </c>
      <c r="C52" s="22" t="s">
        <v>65</v>
      </c>
    </row>
    <row r="53" spans="2:6">
      <c r="B53" s="6" t="s">
        <v>23</v>
      </c>
      <c r="C53" s="22" t="s">
        <v>103</v>
      </c>
    </row>
    <row r="54" spans="2:6">
      <c r="B54" s="6" t="s">
        <v>24</v>
      </c>
      <c r="C54" s="22" t="s">
        <v>104</v>
      </c>
    </row>
    <row r="55" spans="2:6">
      <c r="B55" s="6" t="s">
        <v>25</v>
      </c>
      <c r="C55" s="22" t="s">
        <v>66</v>
      </c>
    </row>
    <row r="58" spans="2:6" ht="15">
      <c r="B58" s="12" t="s">
        <v>67</v>
      </c>
      <c r="C58" s="12" t="s">
        <v>68</v>
      </c>
      <c r="D58" s="12" t="s">
        <v>69</v>
      </c>
      <c r="E58" s="12" t="s">
        <v>70</v>
      </c>
      <c r="F58" s="23">
        <v>363968.51</v>
      </c>
    </row>
    <row r="59" spans="2:6" ht="14.25">
      <c r="B59" s="24">
        <v>1</v>
      </c>
      <c r="C59" s="25">
        <v>1233.6052741935484</v>
      </c>
      <c r="D59" s="25">
        <v>1549.6442748053871</v>
      </c>
      <c r="E59" s="25">
        <f t="shared" ref="E59:E89" si="3">C59-D59</f>
        <v>-316.03900061183867</v>
      </c>
      <c r="F59" s="26">
        <f t="shared" ref="F59:F89" si="4">F58+E59</f>
        <v>363652.4709993882</v>
      </c>
    </row>
    <row r="60" spans="2:6" ht="14.25">
      <c r="B60" s="24">
        <v>2</v>
      </c>
      <c r="C60" s="25">
        <v>1233.6052741935484</v>
      </c>
      <c r="D60" s="25">
        <v>1549.6442748053871</v>
      </c>
      <c r="E60" s="25">
        <f t="shared" si="3"/>
        <v>-316.03900061183867</v>
      </c>
      <c r="F60" s="26">
        <f t="shared" si="4"/>
        <v>363336.43199877639</v>
      </c>
    </row>
    <row r="61" spans="2:6" ht="14.25">
      <c r="B61" s="24">
        <v>3</v>
      </c>
      <c r="C61" s="25">
        <v>1233.6052741935484</v>
      </c>
      <c r="D61" s="25">
        <v>1549.6442748053871</v>
      </c>
      <c r="E61" s="25">
        <f t="shared" si="3"/>
        <v>-316.03900061183867</v>
      </c>
      <c r="F61" s="26">
        <f t="shared" si="4"/>
        <v>363020.39299816458</v>
      </c>
    </row>
    <row r="62" spans="2:6" ht="14.25">
      <c r="B62" s="24">
        <v>4</v>
      </c>
      <c r="C62" s="25">
        <v>1233.6052741935484</v>
      </c>
      <c r="D62" s="25">
        <v>1549.6442748053871</v>
      </c>
      <c r="E62" s="25">
        <f t="shared" si="3"/>
        <v>-316.03900061183867</v>
      </c>
      <c r="F62" s="26">
        <f t="shared" si="4"/>
        <v>362704.35399755277</v>
      </c>
    </row>
    <row r="63" spans="2:6" ht="14.25">
      <c r="B63" s="24">
        <v>5</v>
      </c>
      <c r="C63" s="25">
        <v>1233.6052741935484</v>
      </c>
      <c r="D63" s="25">
        <v>1549.6442748053871</v>
      </c>
      <c r="E63" s="25">
        <f t="shared" si="3"/>
        <v>-316.03900061183867</v>
      </c>
      <c r="F63" s="26">
        <f t="shared" si="4"/>
        <v>362388.31499694096</v>
      </c>
    </row>
    <row r="64" spans="2:6" ht="14.25">
      <c r="B64" s="24">
        <v>6</v>
      </c>
      <c r="C64" s="25">
        <v>1233.6052741935484</v>
      </c>
      <c r="D64" s="25">
        <v>1549.6442748053871</v>
      </c>
      <c r="E64" s="25">
        <f t="shared" si="3"/>
        <v>-316.03900061183867</v>
      </c>
      <c r="F64" s="26">
        <f t="shared" si="4"/>
        <v>362072.27599632915</v>
      </c>
    </row>
    <row r="65" spans="2:6" ht="14.25">
      <c r="B65" s="24">
        <v>7</v>
      </c>
      <c r="C65" s="25">
        <v>1233.6052741935484</v>
      </c>
      <c r="D65" s="25">
        <v>1549.6442748053871</v>
      </c>
      <c r="E65" s="25">
        <f t="shared" si="3"/>
        <v>-316.03900061183867</v>
      </c>
      <c r="F65" s="26">
        <f t="shared" si="4"/>
        <v>361756.23699571734</v>
      </c>
    </row>
    <row r="66" spans="2:6" ht="14.25">
      <c r="B66" s="24">
        <v>8</v>
      </c>
      <c r="C66" s="25">
        <v>1233.6052741935484</v>
      </c>
      <c r="D66" s="25">
        <v>1549.6442748053871</v>
      </c>
      <c r="E66" s="25">
        <f t="shared" si="3"/>
        <v>-316.03900061183867</v>
      </c>
      <c r="F66" s="26">
        <f t="shared" si="4"/>
        <v>361440.19799510553</v>
      </c>
    </row>
    <row r="67" spans="2:6" ht="14.25">
      <c r="B67" s="24">
        <v>9</v>
      </c>
      <c r="C67" s="25">
        <v>1233.6052741935484</v>
      </c>
      <c r="D67" s="25">
        <v>1549.6442748053871</v>
      </c>
      <c r="E67" s="25">
        <f t="shared" si="3"/>
        <v>-316.03900061183867</v>
      </c>
      <c r="F67" s="26">
        <f t="shared" si="4"/>
        <v>361124.15899449371</v>
      </c>
    </row>
    <row r="68" spans="2:6" ht="14.25">
      <c r="B68" s="24">
        <v>10</v>
      </c>
      <c r="C68" s="25">
        <v>1233.6052741935484</v>
      </c>
      <c r="D68" s="25">
        <v>1549.6442748053871</v>
      </c>
      <c r="E68" s="25">
        <f t="shared" si="3"/>
        <v>-316.03900061183867</v>
      </c>
      <c r="F68" s="26">
        <f t="shared" si="4"/>
        <v>360808.1199938819</v>
      </c>
    </row>
    <row r="69" spans="2:6" ht="14.25">
      <c r="B69" s="24">
        <v>11</v>
      </c>
      <c r="C69" s="25">
        <v>1233.6052741935484</v>
      </c>
      <c r="D69" s="25">
        <v>1549.6442748053871</v>
      </c>
      <c r="E69" s="25">
        <f t="shared" si="3"/>
        <v>-316.03900061183867</v>
      </c>
      <c r="F69" s="26">
        <f t="shared" si="4"/>
        <v>360492.08099327009</v>
      </c>
    </row>
    <row r="70" spans="2:6" ht="14.25">
      <c r="B70" s="24">
        <v>12</v>
      </c>
      <c r="C70" s="25">
        <v>1233.6052741935484</v>
      </c>
      <c r="D70" s="25">
        <v>1549.6442748053871</v>
      </c>
      <c r="E70" s="25">
        <f t="shared" si="3"/>
        <v>-316.03900061183867</v>
      </c>
      <c r="F70" s="26">
        <f t="shared" si="4"/>
        <v>360176.04199265828</v>
      </c>
    </row>
    <row r="71" spans="2:6" ht="14.25">
      <c r="B71" s="24">
        <v>13</v>
      </c>
      <c r="C71" s="25">
        <v>1233.6052741935484</v>
      </c>
      <c r="D71" s="25">
        <v>1549.6442748053871</v>
      </c>
      <c r="E71" s="25">
        <f t="shared" si="3"/>
        <v>-316.03900061183867</v>
      </c>
      <c r="F71" s="26">
        <f t="shared" si="4"/>
        <v>359860.00299204647</v>
      </c>
    </row>
    <row r="72" spans="2:6" ht="14.25">
      <c r="B72" s="24">
        <v>14</v>
      </c>
      <c r="C72" s="25">
        <v>1233.6052741935484</v>
      </c>
      <c r="D72" s="25">
        <v>1549.6442748053871</v>
      </c>
      <c r="E72" s="25">
        <f t="shared" si="3"/>
        <v>-316.03900061183867</v>
      </c>
      <c r="F72" s="26">
        <f t="shared" si="4"/>
        <v>359543.96399143466</v>
      </c>
    </row>
    <row r="73" spans="2:6" ht="14.25">
      <c r="B73" s="24">
        <v>15</v>
      </c>
      <c r="C73" s="25">
        <v>1233.6052741935484</v>
      </c>
      <c r="D73" s="25">
        <v>1549.6442748053871</v>
      </c>
      <c r="E73" s="25">
        <f t="shared" si="3"/>
        <v>-316.03900061183867</v>
      </c>
      <c r="F73" s="26">
        <f t="shared" si="4"/>
        <v>359227.92499082285</v>
      </c>
    </row>
    <row r="74" spans="2:6" ht="14.25">
      <c r="B74" s="24">
        <v>16</v>
      </c>
      <c r="C74" s="25">
        <v>1233.6052741935484</v>
      </c>
      <c r="D74" s="25">
        <v>1549.6442748053871</v>
      </c>
      <c r="E74" s="25">
        <f t="shared" si="3"/>
        <v>-316.03900061183867</v>
      </c>
      <c r="F74" s="26">
        <f t="shared" si="4"/>
        <v>358911.88599021104</v>
      </c>
    </row>
    <row r="75" spans="2:6" ht="14.25">
      <c r="B75" s="24">
        <v>17</v>
      </c>
      <c r="C75" s="25">
        <v>1233.6052741935484</v>
      </c>
      <c r="D75" s="25">
        <v>1549.6442748053871</v>
      </c>
      <c r="E75" s="25">
        <f t="shared" si="3"/>
        <v>-316.03900061183867</v>
      </c>
      <c r="F75" s="26">
        <f t="shared" si="4"/>
        <v>358595.84698959923</v>
      </c>
    </row>
    <row r="76" spans="2:6" ht="14.25">
      <c r="B76" s="24">
        <v>18</v>
      </c>
      <c r="C76" s="25">
        <v>1233.6052741935484</v>
      </c>
      <c r="D76" s="25">
        <v>1549.6442748053871</v>
      </c>
      <c r="E76" s="25">
        <f t="shared" si="3"/>
        <v>-316.03900061183867</v>
      </c>
      <c r="F76" s="26">
        <f t="shared" si="4"/>
        <v>358279.80798898742</v>
      </c>
    </row>
    <row r="77" spans="2:6" ht="14.25">
      <c r="B77" s="24">
        <v>19</v>
      </c>
      <c r="C77" s="25">
        <v>1233.6052741935484</v>
      </c>
      <c r="D77" s="25">
        <v>1549.6442748053871</v>
      </c>
      <c r="E77" s="25">
        <f t="shared" si="3"/>
        <v>-316.03900061183867</v>
      </c>
      <c r="F77" s="26">
        <f t="shared" si="4"/>
        <v>357963.76898837561</v>
      </c>
    </row>
    <row r="78" spans="2:6" ht="14.25">
      <c r="B78" s="24">
        <v>20</v>
      </c>
      <c r="C78" s="25">
        <v>1233.6052741935484</v>
      </c>
      <c r="D78" s="25">
        <v>1549.6442748053871</v>
      </c>
      <c r="E78" s="25">
        <f t="shared" si="3"/>
        <v>-316.03900061183867</v>
      </c>
      <c r="F78" s="26">
        <f t="shared" si="4"/>
        <v>357647.7299877638</v>
      </c>
    </row>
    <row r="79" spans="2:6" ht="14.25">
      <c r="B79" s="24">
        <v>21</v>
      </c>
      <c r="C79" s="25">
        <v>1233.6052741935484</v>
      </c>
      <c r="D79" s="25">
        <v>1549.6442748053871</v>
      </c>
      <c r="E79" s="25">
        <f t="shared" si="3"/>
        <v>-316.03900061183867</v>
      </c>
      <c r="F79" s="26">
        <f t="shared" si="4"/>
        <v>357331.69098715199</v>
      </c>
    </row>
    <row r="80" spans="2:6" ht="14.25">
      <c r="B80" s="24">
        <v>22</v>
      </c>
      <c r="C80" s="25">
        <v>1233.6052741935484</v>
      </c>
      <c r="D80" s="25">
        <v>1549.6442748053871</v>
      </c>
      <c r="E80" s="25">
        <f t="shared" si="3"/>
        <v>-316.03900061183867</v>
      </c>
      <c r="F80" s="26">
        <f t="shared" si="4"/>
        <v>357015.65198654018</v>
      </c>
    </row>
    <row r="81" spans="2:7" ht="14.25">
      <c r="B81" s="24">
        <v>23</v>
      </c>
      <c r="C81" s="25">
        <v>1233.6052741935484</v>
      </c>
      <c r="D81" s="25">
        <v>1549.6442748053871</v>
      </c>
      <c r="E81" s="25">
        <f t="shared" si="3"/>
        <v>-316.03900061183867</v>
      </c>
      <c r="F81" s="26">
        <f t="shared" si="4"/>
        <v>356699.61298592837</v>
      </c>
    </row>
    <row r="82" spans="2:7" ht="14.25">
      <c r="B82" s="24">
        <v>24</v>
      </c>
      <c r="C82" s="25">
        <v>1233.6052741935484</v>
      </c>
      <c r="D82" s="25">
        <v>1549.6442748053871</v>
      </c>
      <c r="E82" s="25">
        <f t="shared" si="3"/>
        <v>-316.03900061183867</v>
      </c>
      <c r="F82" s="26">
        <f t="shared" si="4"/>
        <v>356383.57398531656</v>
      </c>
    </row>
    <row r="83" spans="2:7" ht="14.25">
      <c r="B83" s="24">
        <v>25</v>
      </c>
      <c r="C83" s="25">
        <v>1233.6052741935484</v>
      </c>
      <c r="D83" s="25">
        <v>1549.6442748053871</v>
      </c>
      <c r="E83" s="25">
        <f t="shared" si="3"/>
        <v>-316.03900061183867</v>
      </c>
      <c r="F83" s="26">
        <f t="shared" si="4"/>
        <v>356067.53498470475</v>
      </c>
    </row>
    <row r="84" spans="2:7" ht="14.25">
      <c r="B84" s="24">
        <v>26</v>
      </c>
      <c r="C84" s="25">
        <v>1233.6052741935484</v>
      </c>
      <c r="D84" s="25">
        <v>1549.6442748053871</v>
      </c>
      <c r="E84" s="25">
        <f t="shared" si="3"/>
        <v>-316.03900061183867</v>
      </c>
      <c r="F84" s="26">
        <f t="shared" si="4"/>
        <v>355751.49598409294</v>
      </c>
    </row>
    <row r="85" spans="2:7" ht="14.25">
      <c r="B85" s="24">
        <v>27</v>
      </c>
      <c r="C85" s="25">
        <v>1233.6052741935484</v>
      </c>
      <c r="D85" s="25">
        <v>1549.6442748053871</v>
      </c>
      <c r="E85" s="25">
        <f t="shared" si="3"/>
        <v>-316.03900061183867</v>
      </c>
      <c r="F85" s="26">
        <f t="shared" si="4"/>
        <v>355435.45698348113</v>
      </c>
    </row>
    <row r="86" spans="2:7" ht="14.25">
      <c r="B86" s="24">
        <v>28</v>
      </c>
      <c r="C86" s="25">
        <v>1233.6052741935484</v>
      </c>
      <c r="D86" s="25">
        <v>1549.6442748053871</v>
      </c>
      <c r="E86" s="25">
        <f t="shared" si="3"/>
        <v>-316.03900061183867</v>
      </c>
      <c r="F86" s="26">
        <f t="shared" si="4"/>
        <v>355119.41798286932</v>
      </c>
    </row>
    <row r="87" spans="2:7" ht="14.25">
      <c r="B87" s="24">
        <v>29</v>
      </c>
      <c r="C87" s="25">
        <v>1233.6052741935484</v>
      </c>
      <c r="D87" s="25">
        <v>1549.6442748053871</v>
      </c>
      <c r="E87" s="25">
        <f t="shared" si="3"/>
        <v>-316.03900061183867</v>
      </c>
      <c r="F87" s="26">
        <f t="shared" si="4"/>
        <v>354803.37898225751</v>
      </c>
    </row>
    <row r="88" spans="2:7" ht="14.25">
      <c r="B88" s="24">
        <v>30</v>
      </c>
      <c r="C88" s="25">
        <v>1233.6052741935484</v>
      </c>
      <c r="D88" s="25">
        <v>1549.6442748053871</v>
      </c>
      <c r="E88" s="25">
        <f t="shared" si="3"/>
        <v>-316.03900061183867</v>
      </c>
      <c r="F88" s="26">
        <f t="shared" si="4"/>
        <v>354487.33998164569</v>
      </c>
    </row>
    <row r="89" spans="2:7" ht="14.25">
      <c r="B89" s="24">
        <v>31</v>
      </c>
      <c r="C89" s="25">
        <v>1233.6052741935484</v>
      </c>
      <c r="D89" s="25">
        <v>1549.6442748053871</v>
      </c>
      <c r="E89" s="25">
        <f t="shared" si="3"/>
        <v>-316.03900061183867</v>
      </c>
      <c r="F89" s="26">
        <f t="shared" si="4"/>
        <v>354171.30098103388</v>
      </c>
    </row>
    <row r="91" spans="2:7" ht="12.75">
      <c r="F91" s="22">
        <v>951</v>
      </c>
    </row>
    <row r="92" spans="2:7" ht="14.25">
      <c r="B92" s="24">
        <v>1</v>
      </c>
      <c r="C92" s="22">
        <v>192</v>
      </c>
      <c r="D92" s="22">
        <v>172</v>
      </c>
      <c r="E92" s="22">
        <f t="shared" ref="E92:E122" si="5">C92-D92</f>
        <v>20</v>
      </c>
      <c r="F92" s="22">
        <f t="shared" ref="F92:F122" si="6">F91+E92</f>
        <v>971</v>
      </c>
      <c r="G92" s="22">
        <f>E92:E119</f>
        <v>20</v>
      </c>
    </row>
    <row r="93" spans="2:7" ht="14.25">
      <c r="B93" s="24">
        <v>2</v>
      </c>
      <c r="C93" s="22">
        <v>192</v>
      </c>
      <c r="D93" s="22">
        <v>172</v>
      </c>
      <c r="E93" s="22">
        <f t="shared" si="5"/>
        <v>20</v>
      </c>
      <c r="F93" s="22">
        <f t="shared" si="6"/>
        <v>991</v>
      </c>
    </row>
    <row r="94" spans="2:7" ht="14.25">
      <c r="B94" s="24">
        <v>3</v>
      </c>
      <c r="C94" s="22">
        <v>192</v>
      </c>
      <c r="D94" s="22">
        <v>172</v>
      </c>
      <c r="E94" s="22">
        <f t="shared" si="5"/>
        <v>20</v>
      </c>
      <c r="F94" s="22">
        <f t="shared" si="6"/>
        <v>1011</v>
      </c>
    </row>
    <row r="95" spans="2:7" ht="14.25">
      <c r="B95" s="24">
        <v>4</v>
      </c>
      <c r="C95" s="22">
        <v>192</v>
      </c>
      <c r="D95" s="22">
        <v>172</v>
      </c>
      <c r="E95" s="22">
        <f t="shared" si="5"/>
        <v>20</v>
      </c>
      <c r="F95" s="22">
        <f t="shared" si="6"/>
        <v>1031</v>
      </c>
    </row>
    <row r="96" spans="2:7" ht="14.25">
      <c r="B96" s="24">
        <v>5</v>
      </c>
      <c r="C96" s="22">
        <v>192</v>
      </c>
      <c r="D96" s="22">
        <v>172</v>
      </c>
      <c r="E96" s="22">
        <f t="shared" si="5"/>
        <v>20</v>
      </c>
      <c r="F96" s="22">
        <f t="shared" si="6"/>
        <v>1051</v>
      </c>
    </row>
    <row r="97" spans="2:6" ht="14.25">
      <c r="B97" s="24">
        <v>6</v>
      </c>
      <c r="C97" s="22">
        <v>192</v>
      </c>
      <c r="D97" s="22">
        <v>172</v>
      </c>
      <c r="E97" s="22">
        <f t="shared" si="5"/>
        <v>20</v>
      </c>
      <c r="F97" s="22">
        <f t="shared" si="6"/>
        <v>1071</v>
      </c>
    </row>
    <row r="98" spans="2:6" ht="14.25">
      <c r="B98" s="24">
        <v>7</v>
      </c>
      <c r="C98" s="22">
        <v>192</v>
      </c>
      <c r="D98" s="22">
        <v>172</v>
      </c>
      <c r="E98" s="22">
        <f t="shared" si="5"/>
        <v>20</v>
      </c>
      <c r="F98" s="22">
        <f t="shared" si="6"/>
        <v>1091</v>
      </c>
    </row>
    <row r="99" spans="2:6" ht="14.25">
      <c r="B99" s="24">
        <v>8</v>
      </c>
      <c r="C99" s="22">
        <v>192</v>
      </c>
      <c r="D99" s="22">
        <v>172</v>
      </c>
      <c r="E99" s="22">
        <f t="shared" si="5"/>
        <v>20</v>
      </c>
      <c r="F99" s="22">
        <f t="shared" si="6"/>
        <v>1111</v>
      </c>
    </row>
    <row r="100" spans="2:6" ht="14.25">
      <c r="B100" s="24">
        <v>9</v>
      </c>
      <c r="C100" s="22">
        <v>192</v>
      </c>
      <c r="D100" s="22">
        <v>172</v>
      </c>
      <c r="E100" s="22">
        <f t="shared" si="5"/>
        <v>20</v>
      </c>
      <c r="F100" s="22">
        <f t="shared" si="6"/>
        <v>1131</v>
      </c>
    </row>
    <row r="101" spans="2:6" ht="14.25">
      <c r="B101" s="24">
        <v>10</v>
      </c>
      <c r="C101" s="22">
        <v>192</v>
      </c>
      <c r="D101" s="22">
        <v>172</v>
      </c>
      <c r="E101" s="22">
        <f t="shared" si="5"/>
        <v>20</v>
      </c>
      <c r="F101" s="22">
        <f t="shared" si="6"/>
        <v>1151</v>
      </c>
    </row>
    <row r="102" spans="2:6" ht="14.25">
      <c r="B102" s="24">
        <v>11</v>
      </c>
      <c r="C102" s="22">
        <v>192</v>
      </c>
      <c r="D102" s="22">
        <v>172</v>
      </c>
      <c r="E102" s="22">
        <f t="shared" si="5"/>
        <v>20</v>
      </c>
      <c r="F102" s="22">
        <f t="shared" si="6"/>
        <v>1171</v>
      </c>
    </row>
    <row r="103" spans="2:6" ht="14.25">
      <c r="B103" s="24">
        <v>12</v>
      </c>
      <c r="C103" s="22">
        <v>192</v>
      </c>
      <c r="D103" s="22">
        <v>172</v>
      </c>
      <c r="E103" s="22">
        <f t="shared" si="5"/>
        <v>20</v>
      </c>
      <c r="F103" s="22">
        <f t="shared" si="6"/>
        <v>1191</v>
      </c>
    </row>
    <row r="104" spans="2:6" ht="14.25">
      <c r="B104" s="24">
        <v>13</v>
      </c>
      <c r="C104" s="22">
        <v>192</v>
      </c>
      <c r="D104" s="22">
        <v>172</v>
      </c>
      <c r="E104" s="22">
        <f t="shared" si="5"/>
        <v>20</v>
      </c>
      <c r="F104" s="22">
        <f t="shared" si="6"/>
        <v>1211</v>
      </c>
    </row>
    <row r="105" spans="2:6" ht="14.25">
      <c r="B105" s="24">
        <v>14</v>
      </c>
      <c r="C105" s="22">
        <v>192</v>
      </c>
      <c r="D105" s="22">
        <v>172</v>
      </c>
      <c r="E105" s="22">
        <f t="shared" si="5"/>
        <v>20</v>
      </c>
      <c r="F105" s="22">
        <f t="shared" si="6"/>
        <v>1231</v>
      </c>
    </row>
    <row r="106" spans="2:6" ht="14.25">
      <c r="B106" s="24">
        <v>15</v>
      </c>
      <c r="C106" s="22">
        <v>192</v>
      </c>
      <c r="D106" s="22">
        <v>172</v>
      </c>
      <c r="E106" s="22">
        <f t="shared" si="5"/>
        <v>20</v>
      </c>
      <c r="F106" s="22">
        <f t="shared" si="6"/>
        <v>1251</v>
      </c>
    </row>
    <row r="107" spans="2:6" ht="14.25">
      <c r="B107" s="24">
        <v>16</v>
      </c>
      <c r="C107" s="22">
        <v>192</v>
      </c>
      <c r="D107" s="22">
        <v>172</v>
      </c>
      <c r="E107" s="22">
        <f t="shared" si="5"/>
        <v>20</v>
      </c>
      <c r="F107" s="22">
        <f t="shared" si="6"/>
        <v>1271</v>
      </c>
    </row>
    <row r="108" spans="2:6" ht="14.25">
      <c r="B108" s="24">
        <v>17</v>
      </c>
      <c r="C108" s="22">
        <v>192</v>
      </c>
      <c r="D108" s="22">
        <v>172</v>
      </c>
      <c r="E108" s="22">
        <f t="shared" si="5"/>
        <v>20</v>
      </c>
      <c r="F108" s="22">
        <f t="shared" si="6"/>
        <v>1291</v>
      </c>
    </row>
    <row r="109" spans="2:6" ht="14.25">
      <c r="B109" s="24">
        <v>18</v>
      </c>
      <c r="C109" s="22">
        <v>192</v>
      </c>
      <c r="D109" s="22">
        <v>172</v>
      </c>
      <c r="E109" s="22">
        <f t="shared" si="5"/>
        <v>20</v>
      </c>
      <c r="F109" s="22">
        <f t="shared" si="6"/>
        <v>1311</v>
      </c>
    </row>
    <row r="110" spans="2:6" ht="14.25">
      <c r="B110" s="24">
        <v>19</v>
      </c>
      <c r="C110" s="22">
        <v>192</v>
      </c>
      <c r="D110" s="22">
        <v>172</v>
      </c>
      <c r="E110" s="22">
        <f t="shared" si="5"/>
        <v>20</v>
      </c>
      <c r="F110" s="22">
        <f t="shared" si="6"/>
        <v>1331</v>
      </c>
    </row>
    <row r="111" spans="2:6" ht="14.25">
      <c r="B111" s="24">
        <v>20</v>
      </c>
      <c r="C111" s="22">
        <v>192</v>
      </c>
      <c r="D111" s="22">
        <v>172</v>
      </c>
      <c r="E111" s="22">
        <f t="shared" si="5"/>
        <v>20</v>
      </c>
      <c r="F111" s="22">
        <f t="shared" si="6"/>
        <v>1351</v>
      </c>
    </row>
    <row r="112" spans="2:6" ht="14.25">
      <c r="B112" s="24">
        <v>21</v>
      </c>
      <c r="C112" s="22">
        <v>192</v>
      </c>
      <c r="D112" s="22">
        <v>172</v>
      </c>
      <c r="E112" s="22">
        <f t="shared" si="5"/>
        <v>20</v>
      </c>
      <c r="F112" s="22">
        <f t="shared" si="6"/>
        <v>1371</v>
      </c>
    </row>
    <row r="113" spans="2:7" ht="14.25">
      <c r="B113" s="24">
        <v>22</v>
      </c>
      <c r="C113" s="22">
        <v>192</v>
      </c>
      <c r="D113" s="22">
        <v>172</v>
      </c>
      <c r="E113" s="22">
        <f t="shared" si="5"/>
        <v>20</v>
      </c>
      <c r="F113" s="22">
        <f t="shared" si="6"/>
        <v>1391</v>
      </c>
    </row>
    <row r="114" spans="2:7" ht="14.25">
      <c r="B114" s="24">
        <v>23</v>
      </c>
      <c r="C114" s="22">
        <v>192</v>
      </c>
      <c r="D114" s="22">
        <v>172</v>
      </c>
      <c r="E114" s="22">
        <f t="shared" si="5"/>
        <v>20</v>
      </c>
      <c r="F114" s="22">
        <f t="shared" si="6"/>
        <v>1411</v>
      </c>
    </row>
    <row r="115" spans="2:7" ht="14.25">
      <c r="B115" s="24">
        <v>24</v>
      </c>
      <c r="C115" s="22">
        <v>192</v>
      </c>
      <c r="D115" s="22">
        <v>172</v>
      </c>
      <c r="E115" s="22">
        <f t="shared" si="5"/>
        <v>20</v>
      </c>
      <c r="F115" s="22">
        <f t="shared" si="6"/>
        <v>1431</v>
      </c>
    </row>
    <row r="116" spans="2:7" ht="14.25">
      <c r="B116" s="24">
        <v>25</v>
      </c>
      <c r="C116" s="22">
        <v>192</v>
      </c>
      <c r="D116" s="22">
        <v>172</v>
      </c>
      <c r="E116" s="22">
        <f t="shared" si="5"/>
        <v>20</v>
      </c>
      <c r="F116" s="22">
        <f t="shared" si="6"/>
        <v>1451</v>
      </c>
    </row>
    <row r="117" spans="2:7" ht="14.25">
      <c r="B117" s="24">
        <v>26</v>
      </c>
      <c r="C117" s="22">
        <v>192</v>
      </c>
      <c r="D117" s="22">
        <v>172</v>
      </c>
      <c r="E117" s="22">
        <f t="shared" si="5"/>
        <v>20</v>
      </c>
      <c r="F117" s="22">
        <f t="shared" si="6"/>
        <v>1471</v>
      </c>
      <c r="G117" s="22">
        <f>SUM(E92:E117)</f>
        <v>520</v>
      </c>
    </row>
    <row r="118" spans="2:7" ht="14.25">
      <c r="B118" s="24">
        <v>27</v>
      </c>
      <c r="C118" s="22">
        <v>192</v>
      </c>
      <c r="D118" s="22">
        <v>172</v>
      </c>
      <c r="E118" s="22">
        <f t="shared" si="5"/>
        <v>20</v>
      </c>
      <c r="F118" s="22">
        <f t="shared" si="6"/>
        <v>1491</v>
      </c>
      <c r="G118" s="22">
        <f>G117+C118+F91</f>
        <v>1663</v>
      </c>
    </row>
    <row r="119" spans="2:7" ht="14.25">
      <c r="B119" s="24">
        <v>28</v>
      </c>
      <c r="C119" s="22">
        <v>192</v>
      </c>
      <c r="D119" s="22">
        <v>172</v>
      </c>
      <c r="E119" s="22">
        <f t="shared" si="5"/>
        <v>20</v>
      </c>
      <c r="F119" s="22">
        <f t="shared" si="6"/>
        <v>1511</v>
      </c>
      <c r="G119" s="22">
        <f>F118+C119</f>
        <v>1683</v>
      </c>
    </row>
    <row r="120" spans="2:7" ht="14.25">
      <c r="B120" s="24">
        <v>29</v>
      </c>
      <c r="C120" s="22">
        <v>192</v>
      </c>
      <c r="D120" s="22">
        <v>172</v>
      </c>
      <c r="E120" s="22">
        <f t="shared" si="5"/>
        <v>20</v>
      </c>
      <c r="F120" s="22">
        <f t="shared" si="6"/>
        <v>1531</v>
      </c>
    </row>
    <row r="121" spans="2:7" ht="14.25">
      <c r="B121" s="24">
        <v>30</v>
      </c>
      <c r="C121" s="22">
        <v>192</v>
      </c>
      <c r="D121" s="22">
        <v>172</v>
      </c>
      <c r="E121" s="22">
        <f t="shared" si="5"/>
        <v>20</v>
      </c>
      <c r="F121" s="22">
        <f t="shared" si="6"/>
        <v>1551</v>
      </c>
      <c r="G121" s="22">
        <f>F120+C121</f>
        <v>1723</v>
      </c>
    </row>
    <row r="122" spans="2:7" ht="14.25">
      <c r="B122" s="24">
        <v>31</v>
      </c>
      <c r="C122" s="22">
        <v>192</v>
      </c>
      <c r="D122" s="22">
        <v>172</v>
      </c>
      <c r="E122" s="22">
        <f t="shared" si="5"/>
        <v>20</v>
      </c>
      <c r="F122" s="22">
        <f t="shared" si="6"/>
        <v>1571</v>
      </c>
    </row>
  </sheetData>
  <mergeCells count="28">
    <mergeCell ref="A1:J1"/>
    <mergeCell ref="A2:J2"/>
    <mergeCell ref="A3:B3"/>
    <mergeCell ref="A4:A5"/>
    <mergeCell ref="B4:B5"/>
    <mergeCell ref="C4:C5"/>
    <mergeCell ref="D4:E4"/>
    <mergeCell ref="J4:J5"/>
    <mergeCell ref="F4:G4"/>
    <mergeCell ref="H4:I4"/>
    <mergeCell ref="J7:J18"/>
    <mergeCell ref="B21:J21"/>
    <mergeCell ref="B22:J22"/>
    <mergeCell ref="B23:F23"/>
    <mergeCell ref="B24:J24"/>
    <mergeCell ref="B37:J37"/>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I99"/>
  <sheetViews>
    <sheetView tabSelected="1" workbookViewId="0">
      <selection activeCell="L17" sqref="L17"/>
    </sheetView>
  </sheetViews>
  <sheetFormatPr defaultColWidth="12.5703125" defaultRowHeight="12.75"/>
  <cols>
    <col min="1" max="1" width="22.85546875" style="54" bestFit="1" customWidth="1"/>
    <col min="2" max="2" width="29.7109375" style="54" bestFit="1" customWidth="1"/>
    <col min="3" max="4" width="22.42578125" style="54" bestFit="1" customWidth="1"/>
    <col min="5" max="6" width="15.42578125" style="54" bestFit="1" customWidth="1"/>
    <col min="7" max="8" width="18" style="54" bestFit="1" customWidth="1"/>
    <col min="9" max="16384" width="12.5703125" style="54"/>
  </cols>
  <sheetData>
    <row r="1" spans="1:9" ht="15.75">
      <c r="A1" s="61" t="s">
        <v>3</v>
      </c>
      <c r="B1" s="61" t="s">
        <v>105</v>
      </c>
      <c r="C1" s="62" t="s">
        <v>5</v>
      </c>
      <c r="D1" s="62" t="s">
        <v>5</v>
      </c>
      <c r="E1" s="62" t="s">
        <v>6</v>
      </c>
      <c r="F1" s="62" t="s">
        <v>6</v>
      </c>
      <c r="G1" s="62" t="s">
        <v>7</v>
      </c>
      <c r="H1" s="62" t="s">
        <v>7</v>
      </c>
    </row>
    <row r="2" spans="1:9" ht="15.75">
      <c r="A2" s="63"/>
      <c r="B2" s="64" t="s">
        <v>106</v>
      </c>
      <c r="C2" s="65" t="s">
        <v>9</v>
      </c>
      <c r="D2" s="65" t="s">
        <v>10</v>
      </c>
      <c r="E2" s="65" t="s">
        <v>9</v>
      </c>
      <c r="F2" s="65" t="s">
        <v>10</v>
      </c>
      <c r="G2" s="65" t="s">
        <v>9</v>
      </c>
      <c r="H2" s="65" t="s">
        <v>10</v>
      </c>
    </row>
    <row r="3" spans="1:9" ht="15.75">
      <c r="A3" s="66" t="s">
        <v>13</v>
      </c>
      <c r="B3" s="67">
        <v>1550</v>
      </c>
      <c r="C3" s="68">
        <f>'8 September 2022'!E7</f>
        <v>357943.90999999986</v>
      </c>
      <c r="D3" s="68">
        <f>E3+1827.86</f>
        <v>358221.76999999984</v>
      </c>
      <c r="E3" s="68">
        <f t="shared" ref="E3:E14" si="0">C3-B3</f>
        <v>356393.90999999986</v>
      </c>
      <c r="F3" s="68">
        <f t="shared" ref="F3:F14" si="1">D3-B3</f>
        <v>356671.76999999984</v>
      </c>
      <c r="G3" s="69">
        <f>'8 September 2022'!I7</f>
        <v>12336</v>
      </c>
      <c r="H3" s="69">
        <v>12336</v>
      </c>
      <c r="I3" s="60"/>
    </row>
    <row r="4" spans="1:9" ht="15.75">
      <c r="A4" s="66" t="s">
        <v>15</v>
      </c>
      <c r="B4" s="67">
        <v>953</v>
      </c>
      <c r="C4" s="68">
        <f>'8 September 2022'!E8</f>
        <v>346.54</v>
      </c>
      <c r="D4" s="70">
        <v>346.54</v>
      </c>
      <c r="E4" s="68">
        <f t="shared" si="0"/>
        <v>-606.46</v>
      </c>
      <c r="F4" s="68">
        <f t="shared" si="1"/>
        <v>-606.46</v>
      </c>
      <c r="G4" s="69">
        <f>'8 September 2022'!I8</f>
        <v>10091</v>
      </c>
      <c r="H4" s="69">
        <v>10083</v>
      </c>
      <c r="I4" s="60"/>
    </row>
    <row r="5" spans="1:9" ht="15.75">
      <c r="A5" s="66" t="s">
        <v>16</v>
      </c>
      <c r="B5" s="67">
        <v>101.47</v>
      </c>
      <c r="C5" s="68">
        <f>'8 September 2022'!E9</f>
        <v>44.85</v>
      </c>
      <c r="D5" s="70">
        <v>44.85</v>
      </c>
      <c r="E5" s="68">
        <f t="shared" si="0"/>
        <v>-56.62</v>
      </c>
      <c r="F5" s="68">
        <f t="shared" si="1"/>
        <v>-56.62</v>
      </c>
      <c r="G5" s="69">
        <f>'8 September 2022'!I9</f>
        <v>14731</v>
      </c>
      <c r="H5" s="69">
        <v>14731</v>
      </c>
      <c r="I5" s="60"/>
    </row>
    <row r="6" spans="1:9" ht="15.75">
      <c r="A6" s="66" t="s">
        <v>17</v>
      </c>
      <c r="B6" s="67">
        <v>26.62</v>
      </c>
      <c r="C6" s="68">
        <f>'8 September 2022'!E10</f>
        <v>11.94</v>
      </c>
      <c r="D6" s="70">
        <v>11.94</v>
      </c>
      <c r="E6" s="68">
        <f t="shared" si="0"/>
        <v>-14.680000000000001</v>
      </c>
      <c r="F6" s="68">
        <f t="shared" si="1"/>
        <v>-14.680000000000001</v>
      </c>
      <c r="G6" s="69">
        <f>'8 September 2022'!I10</f>
        <v>35450</v>
      </c>
      <c r="H6" s="69">
        <v>35664</v>
      </c>
      <c r="I6" s="60"/>
    </row>
    <row r="7" spans="1:9" ht="15.75">
      <c r="A7" s="66" t="s">
        <v>18</v>
      </c>
      <c r="B7" s="67">
        <v>23.9</v>
      </c>
      <c r="C7" s="68">
        <f>'8 September 2022'!E11</f>
        <v>30.7</v>
      </c>
      <c r="D7" s="70">
        <v>27.97</v>
      </c>
      <c r="E7" s="68">
        <f t="shared" si="0"/>
        <v>6.8000000000000007</v>
      </c>
      <c r="F7" s="68">
        <f t="shared" si="1"/>
        <v>4.07</v>
      </c>
      <c r="G7" s="69">
        <f>'8 September 2022'!I11</f>
        <v>24050</v>
      </c>
      <c r="H7" s="69">
        <v>24050</v>
      </c>
      <c r="I7" s="60"/>
    </row>
    <row r="8" spans="1:9" ht="15.75">
      <c r="A8" s="66" t="s">
        <v>19</v>
      </c>
      <c r="B8" s="67">
        <v>13</v>
      </c>
      <c r="C8" s="68">
        <f>'8 September 2022'!E12</f>
        <v>6.92</v>
      </c>
      <c r="D8" s="70">
        <v>6.92</v>
      </c>
      <c r="E8" s="68">
        <f t="shared" si="0"/>
        <v>-6.08</v>
      </c>
      <c r="F8" s="68">
        <f t="shared" si="1"/>
        <v>-6.08</v>
      </c>
      <c r="G8" s="69">
        <f>'8 September 2022'!I12</f>
        <v>56550</v>
      </c>
      <c r="H8" s="69">
        <v>59123</v>
      </c>
      <c r="I8" s="60"/>
    </row>
    <row r="9" spans="1:9" ht="15.75">
      <c r="A9" s="66" t="s">
        <v>20</v>
      </c>
      <c r="B9" s="67">
        <v>32.770000000000003</v>
      </c>
      <c r="C9" s="68">
        <f>'8 September 2022'!E13</f>
        <v>16.72</v>
      </c>
      <c r="D9" s="70">
        <v>16.72</v>
      </c>
      <c r="E9" s="68">
        <f t="shared" si="0"/>
        <v>-16.050000000000004</v>
      </c>
      <c r="F9" s="68">
        <f t="shared" si="1"/>
        <v>-16.050000000000004</v>
      </c>
      <c r="G9" s="69">
        <f>'8 September 2022'!I13</f>
        <v>80629</v>
      </c>
      <c r="H9" s="69">
        <v>80986</v>
      </c>
      <c r="I9" s="60"/>
    </row>
    <row r="10" spans="1:9" ht="15.75">
      <c r="A10" s="66" t="s">
        <v>21</v>
      </c>
      <c r="B10" s="67">
        <v>36.35</v>
      </c>
      <c r="C10" s="68">
        <f>'8 September 2022'!E14</f>
        <v>45.21</v>
      </c>
      <c r="D10" s="70">
        <v>45.21</v>
      </c>
      <c r="E10" s="68">
        <f t="shared" si="0"/>
        <v>8.86</v>
      </c>
      <c r="F10" s="68">
        <f t="shared" si="1"/>
        <v>8.86</v>
      </c>
      <c r="G10" s="69">
        <f>'8 September 2022'!I14</f>
        <v>151071</v>
      </c>
      <c r="H10" s="69">
        <v>151071</v>
      </c>
      <c r="I10" s="60"/>
    </row>
    <row r="11" spans="1:9" ht="15.75">
      <c r="A11" s="66" t="s">
        <v>22</v>
      </c>
      <c r="B11" s="67">
        <v>172</v>
      </c>
      <c r="C11" s="68">
        <f>'8 September 2022'!E15</f>
        <v>1741.3600000000006</v>
      </c>
      <c r="D11" s="70">
        <f>E11+173.42</f>
        <v>1742.7800000000007</v>
      </c>
      <c r="E11" s="68">
        <f t="shared" si="0"/>
        <v>1569.3600000000006</v>
      </c>
      <c r="F11" s="68">
        <f t="shared" si="1"/>
        <v>1570.7800000000007</v>
      </c>
      <c r="G11" s="69">
        <f>'8 September 2022'!I15</f>
        <v>41614</v>
      </c>
      <c r="H11" s="69">
        <v>41900</v>
      </c>
      <c r="I11" s="60"/>
    </row>
    <row r="12" spans="1:9" ht="15.75">
      <c r="A12" s="66" t="s">
        <v>23</v>
      </c>
      <c r="B12" s="67">
        <v>173</v>
      </c>
      <c r="C12" s="68">
        <f>'8 September 2022'!E16</f>
        <v>141.77999999999997</v>
      </c>
      <c r="D12" s="70">
        <f>94.3+74.16</f>
        <v>168.45999999999998</v>
      </c>
      <c r="E12" s="68">
        <f t="shared" si="0"/>
        <v>-31.220000000000027</v>
      </c>
      <c r="F12" s="68">
        <f t="shared" si="1"/>
        <v>-4.5400000000000205</v>
      </c>
      <c r="G12" s="69">
        <f>'8 September 2022'!I16</f>
        <v>30129</v>
      </c>
      <c r="H12" s="69">
        <v>30057</v>
      </c>
      <c r="I12" s="60"/>
    </row>
    <row r="13" spans="1:9" ht="15.75">
      <c r="A13" s="66" t="s">
        <v>24</v>
      </c>
      <c r="B13" s="67">
        <v>199</v>
      </c>
      <c r="C13" s="68">
        <f>'8 September 2022'!E17</f>
        <v>111.92</v>
      </c>
      <c r="D13" s="70">
        <v>111.92</v>
      </c>
      <c r="E13" s="68">
        <f t="shared" si="0"/>
        <v>-87.08</v>
      </c>
      <c r="F13" s="68">
        <f t="shared" si="1"/>
        <v>-87.08</v>
      </c>
      <c r="G13" s="69">
        <f>'8 September 2022'!I17</f>
        <v>14536</v>
      </c>
      <c r="H13" s="69">
        <v>14536</v>
      </c>
      <c r="I13" s="60"/>
    </row>
    <row r="14" spans="1:9" ht="15.75">
      <c r="A14" s="66" t="s">
        <v>25</v>
      </c>
      <c r="B14" s="67">
        <v>128</v>
      </c>
      <c r="C14" s="68">
        <f>'8 September 2022'!E18</f>
        <v>5661</v>
      </c>
      <c r="D14" s="68">
        <f>E14+92</f>
        <v>5625</v>
      </c>
      <c r="E14" s="68">
        <f t="shared" si="0"/>
        <v>5533</v>
      </c>
      <c r="F14" s="68">
        <f t="shared" si="1"/>
        <v>5497</v>
      </c>
      <c r="G14" s="69">
        <f>'8 September 2022'!I18</f>
        <v>17493</v>
      </c>
      <c r="H14" s="69">
        <v>17493</v>
      </c>
      <c r="I14" s="60"/>
    </row>
    <row r="21" spans="1:2" ht="15.75">
      <c r="A21" s="32"/>
      <c r="B21" s="55"/>
    </row>
    <row r="22" spans="1:2" ht="15.75">
      <c r="A22" s="32"/>
      <c r="B22" s="55"/>
    </row>
    <row r="23" spans="1:2" ht="15.75">
      <c r="A23" s="32"/>
      <c r="B23" s="55"/>
    </row>
    <row r="24" spans="1:2" ht="15.75">
      <c r="A24" s="32"/>
      <c r="B24" s="55"/>
    </row>
    <row r="25" spans="1:2" ht="15.75">
      <c r="A25" s="32"/>
      <c r="B25" s="55"/>
    </row>
    <row r="26" spans="1:2" ht="15.75">
      <c r="A26" s="32"/>
      <c r="B26" s="55"/>
    </row>
    <row r="27" spans="1:2" ht="15.75">
      <c r="A27" s="32"/>
      <c r="B27" s="55"/>
    </row>
    <row r="28" spans="1:2" ht="15.75">
      <c r="A28" s="32"/>
      <c r="B28" s="55"/>
    </row>
    <row r="29" spans="1:2" ht="15.75">
      <c r="A29" s="32"/>
      <c r="B29" s="55"/>
    </row>
    <row r="30" spans="1:2" ht="15.75">
      <c r="A30" s="32"/>
      <c r="B30" s="55"/>
    </row>
    <row r="31" spans="1:2" ht="15.75">
      <c r="A31" s="32"/>
      <c r="B31" s="55"/>
    </row>
    <row r="32" spans="1:2" ht="15.75">
      <c r="A32" s="32"/>
      <c r="B32" s="55"/>
    </row>
    <row r="35" spans="1:5" ht="15">
      <c r="A35" s="59"/>
      <c r="B35" s="59"/>
      <c r="C35" s="59"/>
      <c r="D35" s="59"/>
      <c r="E35" s="56"/>
    </row>
    <row r="36" spans="1:5" ht="14.25">
      <c r="A36" s="56"/>
      <c r="B36" s="57"/>
      <c r="C36" s="57"/>
      <c r="D36" s="57"/>
      <c r="E36" s="58"/>
    </row>
    <row r="37" spans="1:5" ht="14.25">
      <c r="A37" s="24"/>
      <c r="B37" s="25"/>
      <c r="C37" s="25"/>
      <c r="D37" s="25"/>
      <c r="E37" s="26"/>
    </row>
    <row r="38" spans="1:5" ht="14.25">
      <c r="A38" s="24"/>
      <c r="B38" s="25"/>
      <c r="C38" s="25"/>
      <c r="D38" s="25"/>
      <c r="E38" s="26"/>
    </row>
    <row r="39" spans="1:5" ht="14.25">
      <c r="A39" s="24"/>
      <c r="B39" s="25"/>
      <c r="C39" s="25"/>
      <c r="D39" s="25"/>
      <c r="E39" s="26"/>
    </row>
    <row r="40" spans="1:5" ht="14.25">
      <c r="A40" s="24"/>
      <c r="B40" s="25"/>
      <c r="C40" s="25"/>
      <c r="D40" s="25"/>
      <c r="E40" s="26"/>
    </row>
    <row r="41" spans="1:5" ht="14.25">
      <c r="A41" s="24"/>
      <c r="B41" s="25"/>
      <c r="C41" s="25"/>
      <c r="D41" s="25"/>
      <c r="E41" s="26"/>
    </row>
    <row r="42" spans="1:5" ht="14.25">
      <c r="A42" s="24"/>
      <c r="B42" s="25"/>
      <c r="C42" s="25"/>
      <c r="D42" s="25"/>
      <c r="E42" s="26"/>
    </row>
    <row r="43" spans="1:5" ht="14.25">
      <c r="A43" s="24"/>
      <c r="B43" s="25"/>
      <c r="C43" s="25"/>
      <c r="D43" s="25"/>
      <c r="E43" s="26"/>
    </row>
    <row r="44" spans="1:5" ht="14.25">
      <c r="A44" s="24"/>
      <c r="B44" s="25"/>
      <c r="C44" s="25"/>
      <c r="D44" s="25"/>
      <c r="E44" s="26"/>
    </row>
    <row r="45" spans="1:5" ht="14.25">
      <c r="A45" s="24"/>
      <c r="B45" s="25"/>
      <c r="C45" s="25"/>
      <c r="D45" s="25"/>
      <c r="E45" s="26"/>
    </row>
    <row r="46" spans="1:5" ht="14.25">
      <c r="A46" s="24"/>
      <c r="B46" s="25"/>
      <c r="C46" s="25"/>
      <c r="D46" s="25"/>
      <c r="E46" s="26"/>
    </row>
    <row r="47" spans="1:5" ht="14.25">
      <c r="A47" s="24"/>
      <c r="B47" s="25"/>
      <c r="C47" s="25"/>
      <c r="D47" s="25"/>
      <c r="E47" s="26"/>
    </row>
    <row r="48" spans="1:5" ht="14.25">
      <c r="A48" s="24"/>
      <c r="B48" s="25"/>
      <c r="C48" s="25"/>
      <c r="D48" s="25"/>
      <c r="E48" s="26"/>
    </row>
    <row r="49" spans="1:5" ht="14.25">
      <c r="A49" s="24"/>
      <c r="B49" s="25"/>
      <c r="C49" s="25"/>
      <c r="D49" s="25"/>
      <c r="E49" s="26"/>
    </row>
    <row r="50" spans="1:5" ht="14.25">
      <c r="A50" s="24"/>
      <c r="B50" s="25"/>
      <c r="C50" s="25"/>
      <c r="D50" s="25"/>
      <c r="E50" s="26"/>
    </row>
    <row r="51" spans="1:5" ht="14.25">
      <c r="A51" s="24"/>
      <c r="B51" s="25"/>
      <c r="C51" s="25"/>
      <c r="D51" s="25"/>
      <c r="E51" s="26"/>
    </row>
    <row r="52" spans="1:5" ht="14.25">
      <c r="A52" s="24"/>
      <c r="B52" s="25"/>
      <c r="C52" s="25"/>
      <c r="D52" s="25"/>
      <c r="E52" s="26"/>
    </row>
    <row r="53" spans="1:5" ht="14.25">
      <c r="A53" s="24"/>
      <c r="B53" s="25"/>
      <c r="C53" s="25"/>
      <c r="D53" s="25"/>
      <c r="E53" s="26"/>
    </row>
    <row r="54" spans="1:5" ht="14.25">
      <c r="A54" s="24"/>
      <c r="B54" s="25"/>
      <c r="C54" s="25"/>
      <c r="D54" s="25"/>
      <c r="E54" s="26"/>
    </row>
    <row r="55" spans="1:5" ht="14.25">
      <c r="A55" s="24"/>
      <c r="B55" s="25"/>
      <c r="C55" s="25"/>
      <c r="D55" s="25"/>
      <c r="E55" s="26"/>
    </row>
    <row r="56" spans="1:5" ht="14.25">
      <c r="A56" s="24"/>
      <c r="B56" s="25"/>
      <c r="C56" s="25"/>
      <c r="D56" s="25"/>
      <c r="E56" s="26"/>
    </row>
    <row r="57" spans="1:5" ht="14.25">
      <c r="A57" s="24"/>
      <c r="B57" s="25"/>
      <c r="C57" s="25"/>
      <c r="D57" s="25"/>
      <c r="E57" s="26"/>
    </row>
    <row r="58" spans="1:5" ht="14.25">
      <c r="A58" s="24"/>
      <c r="B58" s="25"/>
      <c r="C58" s="25"/>
      <c r="D58" s="25"/>
      <c r="E58" s="26"/>
    </row>
    <row r="59" spans="1:5" ht="14.25">
      <c r="A59" s="24"/>
      <c r="B59" s="25"/>
      <c r="C59" s="25"/>
      <c r="D59" s="25"/>
      <c r="E59" s="26"/>
    </row>
    <row r="60" spans="1:5" ht="14.25">
      <c r="A60" s="24"/>
      <c r="B60" s="25"/>
      <c r="C60" s="25"/>
      <c r="D60" s="25"/>
      <c r="E60" s="26"/>
    </row>
    <row r="61" spans="1:5" ht="14.25">
      <c r="A61" s="24"/>
      <c r="B61" s="25"/>
      <c r="C61" s="25"/>
      <c r="D61" s="25"/>
      <c r="E61" s="26"/>
    </row>
    <row r="62" spans="1:5" ht="14.25">
      <c r="A62" s="24"/>
      <c r="B62" s="25"/>
      <c r="C62" s="25"/>
      <c r="D62" s="25"/>
      <c r="E62" s="26"/>
    </row>
    <row r="63" spans="1:5" ht="14.25">
      <c r="A63" s="24"/>
      <c r="B63" s="25"/>
      <c r="C63" s="25"/>
      <c r="D63" s="25"/>
      <c r="E63" s="26"/>
    </row>
    <row r="64" spans="1:5" ht="14.25">
      <c r="A64" s="24"/>
      <c r="B64" s="25"/>
      <c r="C64" s="25"/>
      <c r="D64" s="25"/>
      <c r="E64" s="26"/>
    </row>
    <row r="65" spans="1:6" ht="14.25">
      <c r="A65" s="24"/>
      <c r="B65" s="25"/>
      <c r="C65" s="25"/>
      <c r="D65" s="25"/>
      <c r="E65" s="26"/>
    </row>
    <row r="66" spans="1:6" ht="14.25">
      <c r="A66" s="24"/>
      <c r="B66" s="25"/>
      <c r="C66" s="25"/>
      <c r="D66" s="25"/>
      <c r="E66" s="26"/>
    </row>
    <row r="68" spans="1:6">
      <c r="E68" s="55"/>
    </row>
    <row r="69" spans="1:6" ht="14.25">
      <c r="A69" s="24"/>
      <c r="B69" s="55"/>
      <c r="C69" s="55"/>
      <c r="D69" s="55"/>
      <c r="E69" s="55"/>
      <c r="F69" s="55"/>
    </row>
    <row r="70" spans="1:6" ht="14.25">
      <c r="A70" s="24"/>
      <c r="B70" s="55"/>
      <c r="C70" s="55"/>
      <c r="D70" s="55"/>
      <c r="E70" s="55"/>
    </row>
    <row r="71" spans="1:6" ht="14.25">
      <c r="A71" s="24"/>
      <c r="B71" s="55"/>
      <c r="C71" s="55"/>
      <c r="D71" s="55"/>
      <c r="E71" s="55"/>
    </row>
    <row r="72" spans="1:6" ht="14.25">
      <c r="A72" s="24"/>
      <c r="B72" s="55"/>
      <c r="C72" s="55"/>
      <c r="D72" s="55"/>
      <c r="E72" s="55"/>
    </row>
    <row r="73" spans="1:6" ht="14.25">
      <c r="A73" s="24"/>
      <c r="B73" s="55"/>
      <c r="C73" s="55"/>
      <c r="D73" s="55"/>
      <c r="E73" s="55"/>
    </row>
    <row r="74" spans="1:6" ht="14.25">
      <c r="A74" s="24"/>
      <c r="B74" s="55"/>
      <c r="C74" s="55"/>
      <c r="D74" s="55"/>
      <c r="E74" s="55"/>
    </row>
    <row r="75" spans="1:6" ht="14.25">
      <c r="A75" s="24"/>
      <c r="B75" s="55"/>
      <c r="C75" s="55"/>
      <c r="D75" s="55"/>
      <c r="E75" s="55"/>
    </row>
    <row r="76" spans="1:6" ht="14.25">
      <c r="A76" s="24"/>
      <c r="B76" s="55"/>
      <c r="C76" s="55"/>
      <c r="D76" s="55"/>
      <c r="E76" s="55"/>
    </row>
    <row r="77" spans="1:6" ht="14.25">
      <c r="A77" s="24"/>
      <c r="B77" s="55"/>
      <c r="C77" s="55"/>
      <c r="D77" s="55"/>
      <c r="E77" s="55"/>
    </row>
    <row r="78" spans="1:6" ht="14.25">
      <c r="A78" s="24"/>
      <c r="B78" s="55"/>
      <c r="C78" s="55"/>
      <c r="D78" s="55"/>
      <c r="E78" s="55"/>
    </row>
    <row r="79" spans="1:6" ht="14.25">
      <c r="A79" s="24"/>
      <c r="B79" s="55"/>
      <c r="C79" s="55"/>
      <c r="D79" s="55"/>
      <c r="E79" s="55"/>
    </row>
    <row r="80" spans="1:6" ht="14.25">
      <c r="A80" s="24"/>
      <c r="B80" s="55"/>
      <c r="C80" s="55"/>
      <c r="D80" s="55"/>
      <c r="E80" s="55"/>
    </row>
    <row r="81" spans="1:6" ht="14.25">
      <c r="A81" s="24"/>
      <c r="B81" s="55"/>
      <c r="C81" s="55"/>
      <c r="D81" s="55"/>
      <c r="E81" s="55"/>
    </row>
    <row r="82" spans="1:6" ht="14.25">
      <c r="A82" s="24"/>
      <c r="B82" s="55"/>
      <c r="C82" s="55"/>
      <c r="D82" s="55"/>
      <c r="E82" s="55"/>
    </row>
    <row r="83" spans="1:6" ht="14.25">
      <c r="A83" s="24"/>
      <c r="B83" s="55"/>
      <c r="C83" s="55"/>
      <c r="D83" s="55"/>
      <c r="E83" s="55"/>
    </row>
    <row r="84" spans="1:6" ht="14.25">
      <c r="A84" s="24"/>
      <c r="B84" s="55"/>
      <c r="C84" s="55"/>
      <c r="D84" s="55"/>
      <c r="E84" s="55"/>
    </row>
    <row r="85" spans="1:6" ht="14.25">
      <c r="A85" s="24"/>
      <c r="B85" s="55"/>
      <c r="C85" s="55"/>
      <c r="D85" s="55"/>
      <c r="E85" s="55"/>
    </row>
    <row r="86" spans="1:6" ht="14.25">
      <c r="A86" s="24"/>
      <c r="B86" s="55"/>
      <c r="C86" s="55"/>
      <c r="D86" s="55"/>
      <c r="E86" s="55"/>
    </row>
    <row r="87" spans="1:6" ht="14.25">
      <c r="A87" s="24"/>
      <c r="B87" s="55"/>
      <c r="C87" s="55"/>
      <c r="D87" s="55"/>
      <c r="E87" s="55"/>
    </row>
    <row r="88" spans="1:6" ht="14.25">
      <c r="A88" s="24"/>
      <c r="B88" s="55"/>
      <c r="C88" s="55"/>
      <c r="D88" s="55"/>
      <c r="E88" s="55"/>
    </row>
    <row r="89" spans="1:6" ht="14.25">
      <c r="A89" s="24"/>
      <c r="B89" s="55"/>
      <c r="C89" s="55"/>
      <c r="D89" s="55"/>
      <c r="E89" s="55"/>
    </row>
    <row r="90" spans="1:6" ht="14.25">
      <c r="A90" s="24"/>
      <c r="B90" s="55"/>
      <c r="C90" s="55"/>
      <c r="D90" s="55"/>
      <c r="E90" s="55"/>
    </row>
    <row r="91" spans="1:6" ht="14.25">
      <c r="A91" s="24"/>
      <c r="B91" s="55"/>
      <c r="C91" s="55"/>
      <c r="D91" s="55"/>
      <c r="E91" s="55"/>
    </row>
    <row r="92" spans="1:6" ht="14.25">
      <c r="A92" s="24"/>
      <c r="B92" s="55"/>
      <c r="C92" s="55"/>
      <c r="D92" s="55"/>
      <c r="E92" s="55"/>
    </row>
    <row r="93" spans="1:6" ht="14.25">
      <c r="A93" s="24"/>
      <c r="B93" s="55"/>
      <c r="C93" s="55"/>
      <c r="D93" s="55"/>
      <c r="E93" s="55"/>
    </row>
    <row r="94" spans="1:6" ht="14.25">
      <c r="A94" s="24"/>
      <c r="B94" s="55"/>
      <c r="C94" s="55"/>
      <c r="D94" s="55"/>
      <c r="E94" s="55"/>
      <c r="F94" s="55"/>
    </row>
    <row r="95" spans="1:6" ht="14.25">
      <c r="A95" s="24"/>
      <c r="B95" s="55"/>
      <c r="C95" s="55"/>
      <c r="D95" s="55"/>
      <c r="E95" s="55"/>
      <c r="F95" s="55"/>
    </row>
    <row r="96" spans="1:6" ht="14.25">
      <c r="A96" s="24"/>
      <c r="B96" s="55"/>
      <c r="C96" s="55"/>
      <c r="D96" s="55"/>
      <c r="E96" s="55"/>
      <c r="F96" s="55"/>
    </row>
    <row r="97" spans="1:6" ht="14.25">
      <c r="A97" s="24"/>
      <c r="B97" s="55"/>
      <c r="C97" s="55"/>
      <c r="D97" s="55"/>
      <c r="E97" s="55"/>
    </row>
    <row r="98" spans="1:6" ht="14.25">
      <c r="A98" s="24"/>
      <c r="B98" s="55"/>
      <c r="C98" s="55"/>
      <c r="D98" s="55"/>
      <c r="E98" s="55"/>
      <c r="F98" s="55"/>
    </row>
    <row r="99" spans="1:6" ht="14.25">
      <c r="A99" s="24"/>
      <c r="B99" s="55"/>
      <c r="C99" s="55"/>
      <c r="D99" s="55"/>
      <c r="E99" s="55"/>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36"/>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1.42578125" customWidth="1"/>
  </cols>
  <sheetData>
    <row r="1" spans="1:11" ht="18">
      <c r="A1" s="43" t="s">
        <v>0</v>
      </c>
      <c r="B1" s="34"/>
      <c r="C1" s="34"/>
      <c r="D1" s="34"/>
      <c r="E1" s="34"/>
      <c r="F1" s="34"/>
      <c r="G1" s="34"/>
      <c r="H1" s="34"/>
      <c r="I1" s="34"/>
      <c r="J1" s="34"/>
    </row>
    <row r="2" spans="1:11" ht="18">
      <c r="A2" s="43" t="s">
        <v>1</v>
      </c>
      <c r="B2" s="34"/>
      <c r="C2" s="34"/>
      <c r="D2" s="34"/>
      <c r="E2" s="34"/>
      <c r="F2" s="34"/>
      <c r="G2" s="34"/>
      <c r="H2" s="34"/>
      <c r="I2" s="34"/>
      <c r="J2" s="34"/>
    </row>
    <row r="3" spans="1:11">
      <c r="A3" s="44"/>
      <c r="B3" s="45"/>
      <c r="C3" s="1"/>
      <c r="D3" s="1"/>
      <c r="E3" s="1"/>
      <c r="F3" s="1"/>
      <c r="G3" s="1"/>
      <c r="H3" s="1"/>
      <c r="I3" s="2"/>
      <c r="J3" s="3">
        <v>44802</v>
      </c>
    </row>
    <row r="4" spans="1:11">
      <c r="A4" s="46" t="s">
        <v>2</v>
      </c>
      <c r="B4" s="46" t="s">
        <v>3</v>
      </c>
      <c r="C4" s="46" t="s">
        <v>4</v>
      </c>
      <c r="D4" s="37" t="s">
        <v>5</v>
      </c>
      <c r="E4" s="38"/>
      <c r="F4" s="37" t="s">
        <v>6</v>
      </c>
      <c r="G4" s="38"/>
      <c r="H4" s="37" t="s">
        <v>7</v>
      </c>
      <c r="I4" s="38"/>
      <c r="J4" s="48" t="s">
        <v>8</v>
      </c>
    </row>
    <row r="5" spans="1:11" ht="27.75" customHeight="1">
      <c r="A5" s="47"/>
      <c r="B5" s="47"/>
      <c r="C5" s="47"/>
      <c r="D5" s="4" t="s">
        <v>9</v>
      </c>
      <c r="E5" s="4" t="s">
        <v>10</v>
      </c>
      <c r="F5" s="4" t="s">
        <v>9</v>
      </c>
      <c r="G5" s="4" t="s">
        <v>10</v>
      </c>
      <c r="H5" s="4" t="s">
        <v>9</v>
      </c>
      <c r="I5" s="4" t="s">
        <v>10</v>
      </c>
      <c r="J5" s="47"/>
    </row>
    <row r="6" spans="1:11">
      <c r="A6" s="5">
        <v>-1</v>
      </c>
      <c r="B6" s="5">
        <v>-2</v>
      </c>
      <c r="C6" s="5">
        <v>-3</v>
      </c>
      <c r="D6" s="5">
        <v>-4</v>
      </c>
      <c r="E6" s="5">
        <v>-5</v>
      </c>
      <c r="F6" s="4" t="s">
        <v>11</v>
      </c>
      <c r="G6" s="4" t="s">
        <v>12</v>
      </c>
      <c r="H6" s="5">
        <v>-8</v>
      </c>
      <c r="I6" s="5">
        <v>-9</v>
      </c>
      <c r="J6" s="5">
        <v>-10</v>
      </c>
    </row>
    <row r="7" spans="1:11">
      <c r="A7" s="4">
        <v>1</v>
      </c>
      <c r="B7" s="6" t="s">
        <v>13</v>
      </c>
      <c r="C7" s="7">
        <v>1550</v>
      </c>
      <c r="D7" s="8">
        <f>'28 Agustus 2022'!E7</f>
        <v>364886</v>
      </c>
      <c r="E7" s="8">
        <f>F7+1234</f>
        <v>364570</v>
      </c>
      <c r="F7" s="8">
        <f t="shared" ref="F7:F18" si="0">D7-C7</f>
        <v>363336</v>
      </c>
      <c r="G7" s="8">
        <f t="shared" ref="G7:G18" si="1">E7-C7</f>
        <v>363020</v>
      </c>
      <c r="H7" s="9">
        <v>12293</v>
      </c>
      <c r="I7" s="9">
        <v>12221</v>
      </c>
      <c r="J7" s="39" t="s">
        <v>59</v>
      </c>
      <c r="K7" s="20">
        <f t="shared" ref="K7:K18" si="2">I7-H7</f>
        <v>-72</v>
      </c>
    </row>
    <row r="8" spans="1:11">
      <c r="A8" s="4">
        <v>2</v>
      </c>
      <c r="B8" s="6" t="s">
        <v>15</v>
      </c>
      <c r="C8" s="7">
        <v>953</v>
      </c>
      <c r="D8" s="8">
        <f>'28 Agustus 2022'!E8</f>
        <v>329</v>
      </c>
      <c r="E8" s="8">
        <v>329</v>
      </c>
      <c r="F8" s="8">
        <f t="shared" si="0"/>
        <v>-624</v>
      </c>
      <c r="G8" s="8">
        <f t="shared" si="1"/>
        <v>-624</v>
      </c>
      <c r="H8" s="9">
        <f>'28 Agustus 2022'!I8</f>
        <v>10000</v>
      </c>
      <c r="I8" s="9">
        <v>10300</v>
      </c>
      <c r="J8" s="40"/>
      <c r="K8" s="20">
        <f t="shared" si="2"/>
        <v>300</v>
      </c>
    </row>
    <row r="9" spans="1:11">
      <c r="A9" s="4">
        <v>3</v>
      </c>
      <c r="B9" s="6" t="s">
        <v>16</v>
      </c>
      <c r="C9" s="7">
        <v>101.47</v>
      </c>
      <c r="D9" s="8">
        <f>'28 Agustus 2022'!E9</f>
        <v>70.64</v>
      </c>
      <c r="E9" s="8">
        <v>75.33</v>
      </c>
      <c r="F9" s="8">
        <f t="shared" si="0"/>
        <v>-30.83</v>
      </c>
      <c r="G9" s="8">
        <f t="shared" si="1"/>
        <v>-26.14</v>
      </c>
      <c r="H9" s="9">
        <f>'28 Agustus 2022'!I9</f>
        <v>14731</v>
      </c>
      <c r="I9" s="9">
        <v>14731</v>
      </c>
      <c r="J9" s="40"/>
      <c r="K9" s="20">
        <f t="shared" si="2"/>
        <v>0</v>
      </c>
    </row>
    <row r="10" spans="1:11">
      <c r="A10" s="4">
        <v>4</v>
      </c>
      <c r="B10" s="6" t="s">
        <v>17</v>
      </c>
      <c r="C10" s="7">
        <v>26.62</v>
      </c>
      <c r="D10" s="8">
        <f>'28 Agustus 2022'!E10</f>
        <v>17.72</v>
      </c>
      <c r="E10" s="21">
        <v>20.88</v>
      </c>
      <c r="F10" s="8">
        <f t="shared" si="0"/>
        <v>-8.9000000000000021</v>
      </c>
      <c r="G10" s="8">
        <f t="shared" si="1"/>
        <v>-5.740000000000002</v>
      </c>
      <c r="H10" s="9">
        <f>'28 Agustus 2022'!I10</f>
        <v>38714</v>
      </c>
      <c r="I10" s="9">
        <v>38714</v>
      </c>
      <c r="J10" s="40"/>
      <c r="K10" s="20">
        <f t="shared" si="2"/>
        <v>0</v>
      </c>
    </row>
    <row r="11" spans="1:11">
      <c r="A11" s="4">
        <v>5</v>
      </c>
      <c r="B11" s="6" t="s">
        <v>18</v>
      </c>
      <c r="C11" s="7">
        <v>23.9</v>
      </c>
      <c r="D11" s="8">
        <f>'28 Agustus 2022'!E11</f>
        <v>22</v>
      </c>
      <c r="E11" s="21">
        <v>22.76</v>
      </c>
      <c r="F11" s="8">
        <f t="shared" si="0"/>
        <v>-1.8999999999999986</v>
      </c>
      <c r="G11" s="8">
        <f t="shared" si="1"/>
        <v>-1.139999999999997</v>
      </c>
      <c r="H11" s="9">
        <f>'28 Agustus 2022'!I11</f>
        <v>24764</v>
      </c>
      <c r="I11" s="9">
        <v>24764</v>
      </c>
      <c r="J11" s="40"/>
      <c r="K11" s="20">
        <f t="shared" si="2"/>
        <v>0</v>
      </c>
    </row>
    <row r="12" spans="1:11">
      <c r="A12" s="4">
        <v>6</v>
      </c>
      <c r="B12" s="6" t="s">
        <v>19</v>
      </c>
      <c r="C12" s="7">
        <v>13</v>
      </c>
      <c r="D12" s="8">
        <f>'28 Agustus 2022'!E12</f>
        <v>8.98</v>
      </c>
      <c r="E12" s="21">
        <v>7.05</v>
      </c>
      <c r="F12" s="8">
        <f t="shared" si="0"/>
        <v>-4.0199999999999996</v>
      </c>
      <c r="G12" s="8">
        <f t="shared" si="1"/>
        <v>-5.95</v>
      </c>
      <c r="H12" s="9">
        <f>'28 Agustus 2022'!I12</f>
        <v>54717</v>
      </c>
      <c r="I12" s="9">
        <v>56145</v>
      </c>
      <c r="J12" s="40"/>
      <c r="K12" s="20">
        <f t="shared" si="2"/>
        <v>1428</v>
      </c>
    </row>
    <row r="13" spans="1:11">
      <c r="A13" s="4">
        <v>7</v>
      </c>
      <c r="B13" s="6" t="s">
        <v>20</v>
      </c>
      <c r="C13" s="7">
        <v>32.770000000000003</v>
      </c>
      <c r="D13" s="8">
        <f>'28 Agustus 2022'!E13</f>
        <v>15.34</v>
      </c>
      <c r="E13" s="21">
        <v>16.32</v>
      </c>
      <c r="F13" s="8">
        <f t="shared" si="0"/>
        <v>-17.430000000000003</v>
      </c>
      <c r="G13" s="8">
        <f t="shared" si="1"/>
        <v>-16.450000000000003</v>
      </c>
      <c r="H13" s="9">
        <f>'28 Agustus 2022'!I13</f>
        <v>67350</v>
      </c>
      <c r="I13" s="9">
        <v>68707</v>
      </c>
      <c r="J13" s="40"/>
      <c r="K13" s="20">
        <f t="shared" si="2"/>
        <v>1357</v>
      </c>
    </row>
    <row r="14" spans="1:11">
      <c r="A14" s="4">
        <v>8</v>
      </c>
      <c r="B14" s="6" t="s">
        <v>21</v>
      </c>
      <c r="C14" s="7">
        <v>36.35</v>
      </c>
      <c r="D14" s="8">
        <f>'28 Agustus 2022'!E14</f>
        <v>40</v>
      </c>
      <c r="E14" s="21">
        <f>F14+31.15</f>
        <v>34.799999999999997</v>
      </c>
      <c r="F14" s="8">
        <f t="shared" si="0"/>
        <v>3.6499999999999986</v>
      </c>
      <c r="G14" s="8">
        <f t="shared" si="1"/>
        <v>-1.5500000000000043</v>
      </c>
      <c r="H14" s="9">
        <f>'28 Agustus 2022'!I14</f>
        <v>149286</v>
      </c>
      <c r="I14" s="9">
        <v>149286</v>
      </c>
      <c r="J14" s="40"/>
      <c r="K14" s="20">
        <f t="shared" si="2"/>
        <v>0</v>
      </c>
    </row>
    <row r="15" spans="1:11">
      <c r="A15" s="4">
        <v>9</v>
      </c>
      <c r="B15" s="6" t="s">
        <v>22</v>
      </c>
      <c r="C15" s="7">
        <v>172</v>
      </c>
      <c r="D15" s="8">
        <f>'28 Agustus 2022'!E15</f>
        <v>1670</v>
      </c>
      <c r="E15" s="21">
        <f>F15+192</f>
        <v>1690</v>
      </c>
      <c r="F15" s="8">
        <f t="shared" si="0"/>
        <v>1498</v>
      </c>
      <c r="G15" s="8">
        <f t="shared" si="1"/>
        <v>1518</v>
      </c>
      <c r="H15" s="9">
        <f>'28 Agustus 2022'!I15</f>
        <v>41543</v>
      </c>
      <c r="I15" s="9">
        <v>41400</v>
      </c>
      <c r="J15" s="40"/>
      <c r="K15" s="20">
        <f t="shared" si="2"/>
        <v>-143</v>
      </c>
    </row>
    <row r="16" spans="1:11">
      <c r="A16" s="4">
        <v>10</v>
      </c>
      <c r="B16" s="6" t="s">
        <v>23</v>
      </c>
      <c r="C16" s="7">
        <v>173</v>
      </c>
      <c r="D16" s="8">
        <f>'28 Agustus 2022'!E16</f>
        <v>165</v>
      </c>
      <c r="E16" s="8">
        <v>215.1</v>
      </c>
      <c r="F16" s="8">
        <f t="shared" si="0"/>
        <v>-8</v>
      </c>
      <c r="G16" s="8">
        <f t="shared" si="1"/>
        <v>42.099999999999994</v>
      </c>
      <c r="H16" s="9">
        <f>'28 Agustus 2022'!I16</f>
        <v>30786</v>
      </c>
      <c r="I16" s="9">
        <v>30714</v>
      </c>
      <c r="J16" s="40"/>
      <c r="K16" s="20">
        <f t="shared" si="2"/>
        <v>-72</v>
      </c>
    </row>
    <row r="17" spans="1:11">
      <c r="A17" s="4">
        <v>11</v>
      </c>
      <c r="B17" s="6" t="s">
        <v>24</v>
      </c>
      <c r="C17" s="7">
        <v>199</v>
      </c>
      <c r="D17" s="8">
        <f>'28 Agustus 2022'!E17</f>
        <v>131</v>
      </c>
      <c r="E17" s="8">
        <v>150.72</v>
      </c>
      <c r="F17" s="8">
        <f t="shared" si="0"/>
        <v>-68</v>
      </c>
      <c r="G17" s="8">
        <f t="shared" si="1"/>
        <v>-48.28</v>
      </c>
      <c r="H17" s="9">
        <f>'28 Agustus 2022'!I17</f>
        <v>14500</v>
      </c>
      <c r="I17" s="9">
        <v>14500</v>
      </c>
      <c r="J17" s="40"/>
      <c r="K17" s="20">
        <f t="shared" si="2"/>
        <v>0</v>
      </c>
    </row>
    <row r="18" spans="1:11">
      <c r="A18" s="4">
        <v>12</v>
      </c>
      <c r="B18" s="6" t="s">
        <v>25</v>
      </c>
      <c r="C18" s="7">
        <v>128</v>
      </c>
      <c r="D18" s="8">
        <f>'28 Agustus 2022'!E18</f>
        <v>5799</v>
      </c>
      <c r="E18" s="8">
        <f>F18+178</f>
        <v>5849</v>
      </c>
      <c r="F18" s="8">
        <f t="shared" si="0"/>
        <v>5671</v>
      </c>
      <c r="G18" s="8">
        <f t="shared" si="1"/>
        <v>5721</v>
      </c>
      <c r="H18" s="9">
        <f>'28 Agustus 2022'!I18</f>
        <v>18243</v>
      </c>
      <c r="I18" s="9">
        <v>18064</v>
      </c>
      <c r="J18" s="38"/>
      <c r="K18" s="20">
        <f t="shared" si="2"/>
        <v>-179</v>
      </c>
    </row>
    <row r="19" spans="1:11" ht="12.75">
      <c r="A19" s="10"/>
      <c r="B19" s="10"/>
      <c r="C19" s="10"/>
      <c r="D19" s="10"/>
      <c r="E19" s="10"/>
      <c r="F19" s="10"/>
      <c r="G19" s="10"/>
      <c r="H19" s="11"/>
      <c r="I19" s="10"/>
      <c r="J19" s="10"/>
    </row>
    <row r="20" spans="1:11" ht="15">
      <c r="A20" s="12" t="s">
        <v>26</v>
      </c>
      <c r="B20" s="10"/>
      <c r="C20" s="10"/>
      <c r="D20" s="10"/>
      <c r="E20" s="13"/>
      <c r="F20" s="10"/>
      <c r="G20" s="10"/>
      <c r="H20" s="10"/>
      <c r="I20" s="10"/>
      <c r="J20" s="10"/>
    </row>
    <row r="21" spans="1:11" ht="12.75">
      <c r="A21" s="14" t="s">
        <v>27</v>
      </c>
      <c r="B21" s="36" t="s">
        <v>28</v>
      </c>
      <c r="C21" s="34"/>
      <c r="D21" s="34"/>
      <c r="E21" s="34"/>
      <c r="F21" s="34"/>
      <c r="G21" s="34"/>
      <c r="H21" s="34"/>
      <c r="I21" s="34"/>
      <c r="J21" s="34"/>
    </row>
    <row r="22" spans="1:11" ht="12.75">
      <c r="A22" s="14" t="s">
        <v>29</v>
      </c>
      <c r="B22" s="36" t="s">
        <v>30</v>
      </c>
      <c r="C22" s="34"/>
      <c r="D22" s="34"/>
      <c r="E22" s="34"/>
      <c r="F22" s="34"/>
      <c r="G22" s="34"/>
      <c r="H22" s="34"/>
      <c r="I22" s="34"/>
      <c r="J22" s="34"/>
    </row>
    <row r="23" spans="1:11" ht="12.75">
      <c r="A23" s="14" t="s">
        <v>31</v>
      </c>
      <c r="B23" s="36" t="s">
        <v>32</v>
      </c>
      <c r="C23" s="34"/>
      <c r="D23" s="34"/>
      <c r="E23" s="34"/>
      <c r="F23" s="34"/>
      <c r="G23" s="34"/>
      <c r="H23" s="34"/>
      <c r="I23" s="34"/>
      <c r="J23" s="34"/>
    </row>
    <row r="24" spans="1:11" ht="12.75">
      <c r="A24" s="14" t="s">
        <v>33</v>
      </c>
      <c r="B24" s="41" t="s">
        <v>34</v>
      </c>
      <c r="C24" s="34"/>
      <c r="D24" s="34"/>
      <c r="E24" s="34"/>
      <c r="F24" s="34"/>
      <c r="G24" s="34"/>
      <c r="H24" s="34"/>
      <c r="I24" s="34"/>
      <c r="J24" s="34"/>
    </row>
    <row r="25" spans="1:11" ht="12.75">
      <c r="A25" s="14" t="s">
        <v>35</v>
      </c>
      <c r="B25" s="41" t="s">
        <v>36</v>
      </c>
      <c r="C25" s="34"/>
      <c r="D25" s="34"/>
      <c r="E25" s="34"/>
      <c r="F25" s="34"/>
      <c r="G25" s="34"/>
      <c r="H25" s="34"/>
      <c r="I25" s="34"/>
      <c r="J25" s="34"/>
    </row>
    <row r="26" spans="1:11" ht="12.75">
      <c r="A26" s="14" t="s">
        <v>37</v>
      </c>
      <c r="B26" s="42" t="s">
        <v>38</v>
      </c>
      <c r="C26" s="34"/>
      <c r="D26" s="34"/>
      <c r="E26" s="34"/>
      <c r="F26" s="34"/>
      <c r="G26" s="34"/>
      <c r="H26" s="34"/>
      <c r="I26" s="34"/>
      <c r="J26" s="34"/>
    </row>
    <row r="27" spans="1:11" ht="12.75">
      <c r="A27" s="14" t="s">
        <v>39</v>
      </c>
      <c r="B27" s="41" t="s">
        <v>40</v>
      </c>
      <c r="C27" s="34"/>
      <c r="D27" s="34"/>
      <c r="E27" s="34"/>
      <c r="F27" s="34"/>
      <c r="G27" s="34"/>
      <c r="H27" s="34"/>
      <c r="I27" s="34"/>
      <c r="J27" s="34"/>
    </row>
    <row r="28" spans="1:11" ht="14.25">
      <c r="A28" s="14" t="s">
        <v>41</v>
      </c>
      <c r="B28" s="49" t="s">
        <v>42</v>
      </c>
      <c r="C28" s="34"/>
      <c r="D28" s="34"/>
      <c r="E28" s="34"/>
      <c r="F28" s="34"/>
      <c r="G28" s="34"/>
      <c r="H28" s="34"/>
      <c r="I28" s="34"/>
      <c r="J28" s="34"/>
    </row>
    <row r="29" spans="1:11" ht="12.75">
      <c r="A29" s="14" t="s">
        <v>43</v>
      </c>
      <c r="B29" s="36" t="s">
        <v>44</v>
      </c>
      <c r="C29" s="34"/>
      <c r="D29" s="34"/>
      <c r="E29" s="34"/>
      <c r="F29" s="34"/>
      <c r="G29" s="34"/>
      <c r="H29" s="34"/>
      <c r="I29" s="34"/>
      <c r="J29" s="34"/>
    </row>
    <row r="30" spans="1:11" ht="12.75">
      <c r="A30" s="14" t="s">
        <v>45</v>
      </c>
      <c r="B30" s="36" t="s">
        <v>46</v>
      </c>
      <c r="C30" s="34"/>
      <c r="D30" s="34"/>
      <c r="E30" s="34"/>
      <c r="F30" s="34"/>
      <c r="G30" s="34"/>
      <c r="H30" s="34"/>
      <c r="I30" s="34"/>
      <c r="J30" s="34"/>
    </row>
    <row r="31" spans="1:11" ht="12.75">
      <c r="A31" s="14" t="s">
        <v>47</v>
      </c>
      <c r="B31" s="36" t="s">
        <v>48</v>
      </c>
      <c r="C31" s="34"/>
      <c r="D31" s="34"/>
      <c r="E31" s="34"/>
      <c r="F31" s="34"/>
      <c r="G31" s="34"/>
      <c r="H31" s="34"/>
      <c r="I31" s="34"/>
      <c r="J31" s="34"/>
    </row>
    <row r="32" spans="1:11" ht="12.75">
      <c r="A32" s="14" t="s">
        <v>49</v>
      </c>
      <c r="B32" s="50" t="s">
        <v>50</v>
      </c>
      <c r="C32" s="34"/>
      <c r="D32" s="34"/>
      <c r="E32" s="34"/>
      <c r="F32" s="34"/>
      <c r="G32" s="34"/>
      <c r="H32" s="34"/>
      <c r="I32" s="34"/>
      <c r="J32" s="34"/>
    </row>
    <row r="33" spans="1:10" ht="12.75">
      <c r="A33" s="19" t="s">
        <v>51</v>
      </c>
      <c r="B33" s="33" t="s">
        <v>52</v>
      </c>
      <c r="C33" s="34"/>
      <c r="D33" s="34"/>
      <c r="E33" s="34"/>
      <c r="F33" s="34"/>
      <c r="G33" s="34"/>
      <c r="H33" s="34"/>
      <c r="I33" s="34"/>
      <c r="J33" s="34"/>
    </row>
    <row r="34" spans="1:10" ht="12.75">
      <c r="A34" s="19" t="s">
        <v>53</v>
      </c>
      <c r="B34" s="35" t="s">
        <v>54</v>
      </c>
      <c r="C34" s="34"/>
      <c r="D34" s="34"/>
      <c r="E34" s="34"/>
      <c r="F34" s="34"/>
      <c r="G34" s="34"/>
      <c r="H34" s="34"/>
      <c r="I34" s="34"/>
      <c r="J34" s="34"/>
    </row>
    <row r="35" spans="1:10" ht="12.75">
      <c r="A35" s="19" t="s">
        <v>55</v>
      </c>
      <c r="B35" s="35" t="s">
        <v>56</v>
      </c>
      <c r="C35" s="34"/>
      <c r="D35" s="34"/>
      <c r="E35" s="34"/>
      <c r="F35" s="34"/>
      <c r="G35" s="34"/>
      <c r="H35" s="34"/>
      <c r="I35" s="34"/>
      <c r="J35" s="34"/>
    </row>
    <row r="36" spans="1:10" ht="12.75">
      <c r="A36" s="19" t="s">
        <v>57</v>
      </c>
      <c r="B36" s="36" t="s">
        <v>58</v>
      </c>
      <c r="C36" s="34"/>
      <c r="D36" s="34"/>
      <c r="E36" s="34"/>
      <c r="F36" s="34"/>
      <c r="G36" s="34"/>
      <c r="H36" s="34"/>
      <c r="I36" s="34"/>
      <c r="J36" s="34"/>
    </row>
  </sheetData>
  <mergeCells count="27">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2:J32"/>
    <mergeCell ref="B33:J33"/>
    <mergeCell ref="B34:J34"/>
    <mergeCell ref="B35:J35"/>
    <mergeCell ref="B36:J36"/>
    <mergeCell ref="B30:J30"/>
    <mergeCell ref="B31:J31"/>
    <mergeCell ref="B25:J25"/>
    <mergeCell ref="B26:J26"/>
    <mergeCell ref="B27:J27"/>
    <mergeCell ref="B28:J28"/>
    <mergeCell ref="B29:J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1.42578125" customWidth="1"/>
  </cols>
  <sheetData>
    <row r="1" spans="1:11" ht="18">
      <c r="A1" s="43" t="s">
        <v>0</v>
      </c>
      <c r="B1" s="34"/>
      <c r="C1" s="34"/>
      <c r="D1" s="34"/>
      <c r="E1" s="34"/>
      <c r="F1" s="34"/>
      <c r="G1" s="34"/>
      <c r="H1" s="34"/>
      <c r="I1" s="34"/>
      <c r="J1" s="34"/>
    </row>
    <row r="2" spans="1:11" ht="18">
      <c r="A2" s="43" t="s">
        <v>1</v>
      </c>
      <c r="B2" s="34"/>
      <c r="C2" s="34"/>
      <c r="D2" s="34"/>
      <c r="E2" s="34"/>
      <c r="F2" s="34"/>
      <c r="G2" s="34"/>
      <c r="H2" s="34"/>
      <c r="I2" s="34"/>
      <c r="J2" s="34"/>
    </row>
    <row r="3" spans="1:11">
      <c r="A3" s="44"/>
      <c r="B3" s="45"/>
      <c r="C3" s="1"/>
      <c r="D3" s="1"/>
      <c r="E3" s="1"/>
      <c r="F3" s="1"/>
      <c r="G3" s="1"/>
      <c r="H3" s="1"/>
      <c r="I3" s="2"/>
      <c r="J3" s="3">
        <v>44803</v>
      </c>
    </row>
    <row r="4" spans="1:11">
      <c r="A4" s="46" t="s">
        <v>2</v>
      </c>
      <c r="B4" s="46" t="s">
        <v>3</v>
      </c>
      <c r="C4" s="46" t="s">
        <v>4</v>
      </c>
      <c r="D4" s="37" t="s">
        <v>5</v>
      </c>
      <c r="E4" s="38"/>
      <c r="F4" s="37" t="s">
        <v>6</v>
      </c>
      <c r="G4" s="38"/>
      <c r="H4" s="37" t="s">
        <v>7</v>
      </c>
      <c r="I4" s="38"/>
      <c r="J4" s="48" t="s">
        <v>8</v>
      </c>
    </row>
    <row r="5" spans="1:11" ht="27.75" customHeight="1">
      <c r="A5" s="47"/>
      <c r="B5" s="47"/>
      <c r="C5" s="47"/>
      <c r="D5" s="4" t="s">
        <v>9</v>
      </c>
      <c r="E5" s="4" t="s">
        <v>10</v>
      </c>
      <c r="F5" s="4" t="s">
        <v>9</v>
      </c>
      <c r="G5" s="4" t="s">
        <v>10</v>
      </c>
      <c r="H5" s="4" t="s">
        <v>9</v>
      </c>
      <c r="I5" s="4" t="s">
        <v>10</v>
      </c>
      <c r="J5" s="47"/>
    </row>
    <row r="6" spans="1:11">
      <c r="A6" s="5">
        <v>-1</v>
      </c>
      <c r="B6" s="5">
        <v>-2</v>
      </c>
      <c r="C6" s="5">
        <v>-3</v>
      </c>
      <c r="D6" s="5">
        <v>-4</v>
      </c>
      <c r="E6" s="5">
        <v>-5</v>
      </c>
      <c r="F6" s="4" t="s">
        <v>11</v>
      </c>
      <c r="G6" s="4" t="s">
        <v>12</v>
      </c>
      <c r="H6" s="5">
        <v>-8</v>
      </c>
      <c r="I6" s="5">
        <v>-9</v>
      </c>
      <c r="J6" s="5">
        <v>-10</v>
      </c>
    </row>
    <row r="7" spans="1:11">
      <c r="A7" s="4">
        <v>1</v>
      </c>
      <c r="B7" s="6" t="s">
        <v>13</v>
      </c>
      <c r="C7" s="7">
        <v>1550</v>
      </c>
      <c r="D7" s="8">
        <f>355119.42+1233.61</f>
        <v>356353.02999999997</v>
      </c>
      <c r="E7" s="8">
        <f>F7+1234</f>
        <v>356037.02999999997</v>
      </c>
      <c r="F7" s="8">
        <f t="shared" ref="F7:F18" si="0">D7-C7</f>
        <v>354803.02999999997</v>
      </c>
      <c r="G7" s="8">
        <f t="shared" ref="G7:G18" si="1">E7-C7</f>
        <v>354487.02999999997</v>
      </c>
      <c r="H7" s="9">
        <f>'29 Agustus 2022'!I7</f>
        <v>12221</v>
      </c>
      <c r="I7" s="9">
        <v>12221</v>
      </c>
      <c r="J7" s="39" t="s">
        <v>60</v>
      </c>
      <c r="K7" s="20">
        <f t="shared" ref="K7:K18" si="2">I7-H7</f>
        <v>0</v>
      </c>
    </row>
    <row r="8" spans="1:11">
      <c r="A8" s="4">
        <v>2</v>
      </c>
      <c r="B8" s="6" t="s">
        <v>15</v>
      </c>
      <c r="C8" s="7">
        <v>953</v>
      </c>
      <c r="D8" s="8">
        <f>'29 Agustus 2022'!E8</f>
        <v>329</v>
      </c>
      <c r="E8" s="8">
        <v>329</v>
      </c>
      <c r="F8" s="8">
        <f t="shared" si="0"/>
        <v>-624</v>
      </c>
      <c r="G8" s="8">
        <f t="shared" si="1"/>
        <v>-624</v>
      </c>
      <c r="H8" s="9">
        <f>'29 Agustus 2022'!I8</f>
        <v>10300</v>
      </c>
      <c r="I8" s="9">
        <v>10091</v>
      </c>
      <c r="J8" s="40"/>
      <c r="K8" s="20">
        <f t="shared" si="2"/>
        <v>-209</v>
      </c>
    </row>
    <row r="9" spans="1:11">
      <c r="A9" s="4">
        <v>3</v>
      </c>
      <c r="B9" s="6" t="s">
        <v>16</v>
      </c>
      <c r="C9" s="7">
        <v>101.47</v>
      </c>
      <c r="D9" s="8">
        <f>'29 Agustus 2022'!E9</f>
        <v>75.33</v>
      </c>
      <c r="E9" s="21">
        <v>65.400000000000006</v>
      </c>
      <c r="F9" s="8">
        <f t="shared" si="0"/>
        <v>-26.14</v>
      </c>
      <c r="G9" s="8">
        <f t="shared" si="1"/>
        <v>-36.069999999999993</v>
      </c>
      <c r="H9" s="9">
        <f>'29 Agustus 2022'!I9</f>
        <v>14731</v>
      </c>
      <c r="I9" s="9">
        <v>14731</v>
      </c>
      <c r="J9" s="40"/>
      <c r="K9" s="20">
        <f t="shared" si="2"/>
        <v>0</v>
      </c>
    </row>
    <row r="10" spans="1:11">
      <c r="A10" s="4">
        <v>4</v>
      </c>
      <c r="B10" s="6" t="s">
        <v>17</v>
      </c>
      <c r="C10" s="7">
        <v>26.62</v>
      </c>
      <c r="D10" s="8">
        <f>'29 Agustus 2022'!E10</f>
        <v>20.88</v>
      </c>
      <c r="E10" s="21">
        <v>17.97</v>
      </c>
      <c r="F10" s="8">
        <f t="shared" si="0"/>
        <v>-5.740000000000002</v>
      </c>
      <c r="G10" s="8">
        <f t="shared" si="1"/>
        <v>-8.6500000000000021</v>
      </c>
      <c r="H10" s="9">
        <f>'29 Agustus 2022'!I10</f>
        <v>38714</v>
      </c>
      <c r="I10" s="9">
        <v>38246</v>
      </c>
      <c r="J10" s="40"/>
      <c r="K10" s="20">
        <f t="shared" si="2"/>
        <v>-468</v>
      </c>
    </row>
    <row r="11" spans="1:11">
      <c r="A11" s="4">
        <v>5</v>
      </c>
      <c r="B11" s="6" t="s">
        <v>18</v>
      </c>
      <c r="C11" s="7">
        <v>23.9</v>
      </c>
      <c r="D11" s="8">
        <f>'29 Agustus 2022'!E11</f>
        <v>22.76</v>
      </c>
      <c r="E11" s="21">
        <v>20.09</v>
      </c>
      <c r="F11" s="8">
        <f t="shared" si="0"/>
        <v>-1.139999999999997</v>
      </c>
      <c r="G11" s="8">
        <f t="shared" si="1"/>
        <v>-3.8099999999999987</v>
      </c>
      <c r="H11" s="9">
        <f>'29 Agustus 2022'!I11</f>
        <v>24764</v>
      </c>
      <c r="I11" s="9">
        <v>24764</v>
      </c>
      <c r="J11" s="40"/>
      <c r="K11" s="20">
        <f t="shared" si="2"/>
        <v>0</v>
      </c>
    </row>
    <row r="12" spans="1:11">
      <c r="A12" s="4">
        <v>6</v>
      </c>
      <c r="B12" s="6" t="s">
        <v>19</v>
      </c>
      <c r="C12" s="7">
        <v>13</v>
      </c>
      <c r="D12" s="8">
        <f>'29 Agustus 2022'!E12</f>
        <v>7.05</v>
      </c>
      <c r="E12" s="21">
        <v>8.36</v>
      </c>
      <c r="F12" s="8">
        <f t="shared" si="0"/>
        <v>-5.95</v>
      </c>
      <c r="G12" s="8">
        <f t="shared" si="1"/>
        <v>-4.6400000000000006</v>
      </c>
      <c r="H12" s="9">
        <f>'29 Agustus 2022'!I12</f>
        <v>56145</v>
      </c>
      <c r="I12" s="9">
        <v>55123</v>
      </c>
      <c r="J12" s="40"/>
      <c r="K12" s="20">
        <f t="shared" si="2"/>
        <v>-1022</v>
      </c>
    </row>
    <row r="13" spans="1:11">
      <c r="A13" s="4">
        <v>7</v>
      </c>
      <c r="B13" s="6" t="s">
        <v>20</v>
      </c>
      <c r="C13" s="7">
        <v>32.770000000000003</v>
      </c>
      <c r="D13" s="8">
        <f>'29 Agustus 2022'!E13</f>
        <v>16.32</v>
      </c>
      <c r="E13" s="21">
        <v>15.34</v>
      </c>
      <c r="F13" s="8">
        <f t="shared" si="0"/>
        <v>-16.450000000000003</v>
      </c>
      <c r="G13" s="8">
        <f t="shared" si="1"/>
        <v>-17.430000000000003</v>
      </c>
      <c r="H13" s="9">
        <f>'29 Agustus 2022'!I13</f>
        <v>68707</v>
      </c>
      <c r="I13" s="9">
        <v>68707</v>
      </c>
      <c r="J13" s="40"/>
      <c r="K13" s="20">
        <f t="shared" si="2"/>
        <v>0</v>
      </c>
    </row>
    <row r="14" spans="1:11">
      <c r="A14" s="4">
        <v>8</v>
      </c>
      <c r="B14" s="6" t="s">
        <v>21</v>
      </c>
      <c r="C14" s="7">
        <v>36.35</v>
      </c>
      <c r="D14" s="8">
        <f>'29 Agustus 2022'!E14</f>
        <v>34.799999999999997</v>
      </c>
      <c r="E14" s="21">
        <v>27.11</v>
      </c>
      <c r="F14" s="8">
        <f t="shared" si="0"/>
        <v>-1.5500000000000043</v>
      </c>
      <c r="G14" s="8">
        <f t="shared" si="1"/>
        <v>-9.240000000000002</v>
      </c>
      <c r="H14" s="9">
        <f>'29 Agustus 2022'!I14</f>
        <v>149286</v>
      </c>
      <c r="I14" s="9">
        <v>149286</v>
      </c>
      <c r="J14" s="40"/>
      <c r="K14" s="20">
        <f t="shared" si="2"/>
        <v>0</v>
      </c>
    </row>
    <row r="15" spans="1:11">
      <c r="A15" s="4">
        <v>9</v>
      </c>
      <c r="B15" s="6" t="s">
        <v>22</v>
      </c>
      <c r="C15" s="7">
        <v>172</v>
      </c>
      <c r="D15" s="8">
        <f>'29 Agustus 2022'!E15</f>
        <v>1690</v>
      </c>
      <c r="E15" s="21">
        <f>F15+192</f>
        <v>1710</v>
      </c>
      <c r="F15" s="8">
        <f t="shared" si="0"/>
        <v>1518</v>
      </c>
      <c r="G15" s="8">
        <f t="shared" si="1"/>
        <v>1538</v>
      </c>
      <c r="H15" s="9">
        <f>'29 Agustus 2022'!I15</f>
        <v>41400</v>
      </c>
      <c r="I15" s="9">
        <v>41471</v>
      </c>
      <c r="J15" s="40"/>
      <c r="K15" s="20">
        <f t="shared" si="2"/>
        <v>71</v>
      </c>
    </row>
    <row r="16" spans="1:11">
      <c r="A16" s="4">
        <v>10</v>
      </c>
      <c r="B16" s="6" t="s">
        <v>23</v>
      </c>
      <c r="C16" s="7">
        <v>173</v>
      </c>
      <c r="D16" s="8">
        <f>'29 Agustus 2022'!E16</f>
        <v>215.1</v>
      </c>
      <c r="E16" s="21">
        <f>F16+ 195.6</f>
        <v>237.7</v>
      </c>
      <c r="F16" s="8">
        <f t="shared" si="0"/>
        <v>42.099999999999994</v>
      </c>
      <c r="G16" s="8">
        <f t="shared" si="1"/>
        <v>64.699999999999989</v>
      </c>
      <c r="H16" s="9">
        <f>'29 Agustus 2022'!I16</f>
        <v>30714</v>
      </c>
      <c r="I16" s="9">
        <v>30671</v>
      </c>
      <c r="J16" s="40"/>
      <c r="K16" s="20">
        <f t="shared" si="2"/>
        <v>-43</v>
      </c>
    </row>
    <row r="17" spans="1:11">
      <c r="A17" s="4">
        <v>11</v>
      </c>
      <c r="B17" s="6" t="s">
        <v>24</v>
      </c>
      <c r="C17" s="7">
        <v>199</v>
      </c>
      <c r="D17" s="8">
        <f>'29 Agustus 2022'!E17</f>
        <v>150.72</v>
      </c>
      <c r="E17" s="21">
        <v>131.97999999999999</v>
      </c>
      <c r="F17" s="8">
        <f t="shared" si="0"/>
        <v>-48.28</v>
      </c>
      <c r="G17" s="8">
        <f t="shared" si="1"/>
        <v>-67.02000000000001</v>
      </c>
      <c r="H17" s="9">
        <f>'29 Agustus 2022'!I17</f>
        <v>14500</v>
      </c>
      <c r="I17" s="9">
        <v>14500</v>
      </c>
      <c r="J17" s="40"/>
      <c r="K17" s="20">
        <f t="shared" si="2"/>
        <v>0</v>
      </c>
    </row>
    <row r="18" spans="1:11">
      <c r="A18" s="4">
        <v>12</v>
      </c>
      <c r="B18" s="6" t="s">
        <v>25</v>
      </c>
      <c r="C18" s="7">
        <v>128</v>
      </c>
      <c r="D18" s="8">
        <f>'29 Agustus 2022'!E18</f>
        <v>5849</v>
      </c>
      <c r="E18" s="8">
        <f>F18+178</f>
        <v>5899</v>
      </c>
      <c r="F18" s="8">
        <f t="shared" si="0"/>
        <v>5721</v>
      </c>
      <c r="G18" s="8">
        <f t="shared" si="1"/>
        <v>5771</v>
      </c>
      <c r="H18" s="9">
        <f>'29 Agustus 2022'!I18</f>
        <v>18064</v>
      </c>
      <c r="I18" s="9">
        <v>17993</v>
      </c>
      <c r="J18" s="38"/>
      <c r="K18" s="20">
        <f t="shared" si="2"/>
        <v>-71</v>
      </c>
    </row>
    <row r="19" spans="1:11" ht="12.75">
      <c r="A19" s="10"/>
      <c r="B19" s="10"/>
      <c r="C19" s="10"/>
      <c r="D19" s="10"/>
      <c r="E19" s="10"/>
      <c r="F19" s="10"/>
      <c r="G19" s="10"/>
      <c r="H19" s="11"/>
      <c r="I19" s="10"/>
      <c r="J19" s="10"/>
    </row>
    <row r="20" spans="1:11" ht="15">
      <c r="A20" s="12" t="s">
        <v>26</v>
      </c>
      <c r="B20" s="10"/>
      <c r="C20" s="10"/>
      <c r="D20" s="10"/>
      <c r="E20" s="13"/>
      <c r="F20" s="10"/>
      <c r="G20" s="10"/>
      <c r="H20" s="10"/>
      <c r="I20" s="10"/>
      <c r="J20" s="10"/>
    </row>
    <row r="21" spans="1:11" ht="12.75">
      <c r="A21" s="14" t="s">
        <v>27</v>
      </c>
      <c r="B21" s="36" t="s">
        <v>28</v>
      </c>
      <c r="C21" s="34"/>
      <c r="D21" s="34"/>
      <c r="E21" s="34"/>
      <c r="F21" s="34"/>
      <c r="G21" s="34"/>
      <c r="H21" s="34"/>
      <c r="I21" s="34"/>
      <c r="J21" s="34"/>
    </row>
    <row r="22" spans="1:11" ht="12.75">
      <c r="A22" s="14" t="s">
        <v>29</v>
      </c>
      <c r="B22" s="36" t="s">
        <v>30</v>
      </c>
      <c r="C22" s="34"/>
      <c r="D22" s="34"/>
      <c r="E22" s="34"/>
      <c r="F22" s="34"/>
      <c r="G22" s="34"/>
      <c r="H22" s="34"/>
      <c r="I22" s="34"/>
      <c r="J22" s="34"/>
    </row>
    <row r="23" spans="1:11" ht="12.75">
      <c r="A23" s="14" t="s">
        <v>31</v>
      </c>
      <c r="B23" s="36" t="s">
        <v>32</v>
      </c>
      <c r="C23" s="34"/>
      <c r="D23" s="34"/>
      <c r="E23" s="34"/>
      <c r="F23" s="34"/>
      <c r="G23" s="34"/>
      <c r="H23" s="34"/>
      <c r="I23" s="34"/>
      <c r="J23" s="34"/>
    </row>
    <row r="24" spans="1:11" ht="12.75">
      <c r="A24" s="14" t="s">
        <v>33</v>
      </c>
      <c r="B24" s="41" t="s">
        <v>34</v>
      </c>
      <c r="C24" s="34"/>
      <c r="D24" s="34"/>
      <c r="E24" s="34"/>
      <c r="F24" s="34"/>
      <c r="G24" s="34"/>
      <c r="H24" s="34"/>
      <c r="I24" s="34"/>
      <c r="J24" s="34"/>
    </row>
    <row r="25" spans="1:11" ht="12.75">
      <c r="A25" s="14" t="s">
        <v>35</v>
      </c>
      <c r="B25" s="41" t="s">
        <v>36</v>
      </c>
      <c r="C25" s="34"/>
      <c r="D25" s="34"/>
      <c r="E25" s="34"/>
      <c r="F25" s="34"/>
      <c r="G25" s="34"/>
      <c r="H25" s="34"/>
      <c r="I25" s="34"/>
      <c r="J25" s="34"/>
    </row>
    <row r="26" spans="1:11" ht="12.75">
      <c r="A26" s="14" t="s">
        <v>37</v>
      </c>
      <c r="B26" s="42" t="s">
        <v>38</v>
      </c>
      <c r="C26" s="34"/>
      <c r="D26" s="34"/>
      <c r="E26" s="34"/>
      <c r="F26" s="34"/>
      <c r="G26" s="34"/>
      <c r="H26" s="34"/>
      <c r="I26" s="34"/>
      <c r="J26" s="34"/>
    </row>
    <row r="27" spans="1:11" ht="12.75">
      <c r="A27" s="14" t="s">
        <v>39</v>
      </c>
      <c r="B27" s="41" t="s">
        <v>40</v>
      </c>
      <c r="C27" s="34"/>
      <c r="D27" s="34"/>
      <c r="E27" s="34"/>
      <c r="F27" s="34"/>
      <c r="G27" s="34"/>
      <c r="H27" s="34"/>
      <c r="I27" s="34"/>
      <c r="J27" s="34"/>
    </row>
    <row r="28" spans="1:11" ht="14.25">
      <c r="A28" s="14" t="s">
        <v>41</v>
      </c>
      <c r="B28" s="49" t="s">
        <v>42</v>
      </c>
      <c r="C28" s="34"/>
      <c r="D28" s="34"/>
      <c r="E28" s="34"/>
      <c r="F28" s="34"/>
      <c r="G28" s="34"/>
      <c r="H28" s="34"/>
      <c r="I28" s="34"/>
      <c r="J28" s="34"/>
    </row>
    <row r="29" spans="1:11" ht="12.75">
      <c r="A29" s="14" t="s">
        <v>43</v>
      </c>
      <c r="B29" s="36" t="s">
        <v>44</v>
      </c>
      <c r="C29" s="34"/>
      <c r="D29" s="34"/>
      <c r="E29" s="34"/>
      <c r="F29" s="34"/>
      <c r="G29" s="34"/>
      <c r="H29" s="34"/>
      <c r="I29" s="34"/>
      <c r="J29" s="34"/>
    </row>
    <row r="30" spans="1:11" ht="12.75">
      <c r="A30" s="14" t="s">
        <v>45</v>
      </c>
      <c r="B30" s="36" t="s">
        <v>46</v>
      </c>
      <c r="C30" s="34"/>
      <c r="D30" s="34"/>
      <c r="E30" s="34"/>
      <c r="F30" s="34"/>
      <c r="G30" s="34"/>
      <c r="H30" s="34"/>
      <c r="I30" s="34"/>
      <c r="J30" s="34"/>
    </row>
    <row r="31" spans="1:11" ht="12.75">
      <c r="A31" s="14" t="s">
        <v>47</v>
      </c>
      <c r="B31" s="36" t="s">
        <v>48</v>
      </c>
      <c r="C31" s="34"/>
      <c r="D31" s="34"/>
      <c r="E31" s="34"/>
      <c r="F31" s="34"/>
      <c r="G31" s="34"/>
      <c r="H31" s="34"/>
      <c r="I31" s="34"/>
      <c r="J31" s="34"/>
    </row>
    <row r="32" spans="1:11" ht="12.75">
      <c r="A32" s="14" t="s">
        <v>49</v>
      </c>
      <c r="B32" s="50" t="s">
        <v>50</v>
      </c>
      <c r="C32" s="34"/>
      <c r="D32" s="34"/>
      <c r="E32" s="34"/>
      <c r="F32" s="34"/>
      <c r="G32" s="34"/>
      <c r="H32" s="34"/>
      <c r="I32" s="34"/>
      <c r="J32" s="34"/>
    </row>
    <row r="33" spans="1:10" ht="12.75">
      <c r="A33" s="19" t="s">
        <v>51</v>
      </c>
      <c r="B33" s="33" t="s">
        <v>52</v>
      </c>
      <c r="C33" s="34"/>
      <c r="D33" s="34"/>
      <c r="E33" s="34"/>
      <c r="F33" s="34"/>
      <c r="G33" s="34"/>
      <c r="H33" s="34"/>
      <c r="I33" s="34"/>
      <c r="J33" s="34"/>
    </row>
    <row r="34" spans="1:10" ht="12.75">
      <c r="A34" s="19" t="s">
        <v>53</v>
      </c>
      <c r="B34" s="35" t="s">
        <v>54</v>
      </c>
      <c r="C34" s="34"/>
      <c r="D34" s="34"/>
      <c r="E34" s="34"/>
      <c r="F34" s="34"/>
      <c r="G34" s="34"/>
      <c r="H34" s="34"/>
      <c r="I34" s="34"/>
      <c r="J34" s="34"/>
    </row>
    <row r="35" spans="1:10" ht="12.75">
      <c r="A35" s="19" t="s">
        <v>55</v>
      </c>
      <c r="B35" s="35" t="s">
        <v>56</v>
      </c>
      <c r="C35" s="34"/>
      <c r="D35" s="34"/>
      <c r="E35" s="34"/>
      <c r="F35" s="34"/>
      <c r="G35" s="34"/>
      <c r="H35" s="34"/>
      <c r="I35" s="34"/>
      <c r="J35" s="34"/>
    </row>
    <row r="36" spans="1:10" ht="12.75">
      <c r="A36" s="19" t="s">
        <v>57</v>
      </c>
      <c r="B36" s="36" t="s">
        <v>58</v>
      </c>
      <c r="C36" s="34"/>
      <c r="D36" s="34"/>
      <c r="E36" s="34"/>
      <c r="F36" s="34"/>
      <c r="G36" s="34"/>
      <c r="H36" s="34"/>
      <c r="I36" s="34"/>
      <c r="J36" s="34"/>
    </row>
    <row r="44" spans="1:10">
      <c r="B44" s="6" t="s">
        <v>13</v>
      </c>
      <c r="C44" s="22" t="s">
        <v>61</v>
      </c>
    </row>
    <row r="45" spans="1:10">
      <c r="B45" s="6" t="s">
        <v>15</v>
      </c>
      <c r="C45" s="22" t="s">
        <v>62</v>
      </c>
    </row>
    <row r="46" spans="1:10">
      <c r="B46" s="6" t="s">
        <v>16</v>
      </c>
      <c r="C46" s="22" t="s">
        <v>63</v>
      </c>
    </row>
    <row r="47" spans="1:10">
      <c r="B47" s="6" t="s">
        <v>17</v>
      </c>
      <c r="C47" s="22" t="s">
        <v>63</v>
      </c>
    </row>
    <row r="48" spans="1:10">
      <c r="B48" s="6" t="s">
        <v>18</v>
      </c>
      <c r="C48" s="22" t="s">
        <v>63</v>
      </c>
    </row>
    <row r="49" spans="2:6">
      <c r="B49" s="6" t="s">
        <v>19</v>
      </c>
      <c r="C49" s="22" t="s">
        <v>64</v>
      </c>
    </row>
    <row r="50" spans="2:6">
      <c r="B50" s="6" t="s">
        <v>20</v>
      </c>
      <c r="C50" s="22" t="s">
        <v>63</v>
      </c>
    </row>
    <row r="51" spans="2:6">
      <c r="B51" s="6" t="s">
        <v>21</v>
      </c>
      <c r="C51" s="22" t="s">
        <v>63</v>
      </c>
    </row>
    <row r="52" spans="2:6">
      <c r="B52" s="6" t="s">
        <v>22</v>
      </c>
      <c r="C52" s="22" t="s">
        <v>65</v>
      </c>
    </row>
    <row r="53" spans="2:6">
      <c r="B53" s="6" t="s">
        <v>23</v>
      </c>
      <c r="C53" s="22" t="s">
        <v>63</v>
      </c>
    </row>
    <row r="54" spans="2:6">
      <c r="B54" s="6" t="s">
        <v>24</v>
      </c>
      <c r="C54" s="22" t="s">
        <v>63</v>
      </c>
    </row>
    <row r="55" spans="2:6">
      <c r="B55" s="6" t="s">
        <v>25</v>
      </c>
      <c r="C55" s="22" t="s">
        <v>66</v>
      </c>
    </row>
    <row r="58" spans="2:6" ht="15">
      <c r="B58" s="12" t="s">
        <v>67</v>
      </c>
      <c r="C58" s="12" t="s">
        <v>68</v>
      </c>
      <c r="D58" s="12" t="s">
        <v>69</v>
      </c>
      <c r="E58" s="12" t="s">
        <v>70</v>
      </c>
      <c r="F58" s="23">
        <v>363968.51</v>
      </c>
    </row>
    <row r="59" spans="2:6" ht="14.25">
      <c r="B59" s="24">
        <v>1</v>
      </c>
      <c r="C59" s="25">
        <v>1233.6052741935484</v>
      </c>
      <c r="D59" s="25">
        <v>1549.6442748053871</v>
      </c>
      <c r="E59" s="25">
        <f t="shared" ref="E59:E89" si="3">C59-D59</f>
        <v>-316.03900061183867</v>
      </c>
      <c r="F59" s="26">
        <f t="shared" ref="F59:F89" si="4">F58+E59</f>
        <v>363652.4709993882</v>
      </c>
    </row>
    <row r="60" spans="2:6" ht="14.25">
      <c r="B60" s="24">
        <v>2</v>
      </c>
      <c r="C60" s="25">
        <v>1233.6052741935484</v>
      </c>
      <c r="D60" s="25">
        <v>1549.6442748053871</v>
      </c>
      <c r="E60" s="25">
        <f t="shared" si="3"/>
        <v>-316.03900061183867</v>
      </c>
      <c r="F60" s="26">
        <f t="shared" si="4"/>
        <v>363336.43199877639</v>
      </c>
    </row>
    <row r="61" spans="2:6" ht="14.25">
      <c r="B61" s="24">
        <v>3</v>
      </c>
      <c r="C61" s="25">
        <v>1233.6052741935484</v>
      </c>
      <c r="D61" s="25">
        <v>1549.6442748053871</v>
      </c>
      <c r="E61" s="25">
        <f t="shared" si="3"/>
        <v>-316.03900061183867</v>
      </c>
      <c r="F61" s="26">
        <f t="shared" si="4"/>
        <v>363020.39299816458</v>
      </c>
    </row>
    <row r="62" spans="2:6" ht="14.25">
      <c r="B62" s="24">
        <v>4</v>
      </c>
      <c r="C62" s="25">
        <v>1233.6052741935484</v>
      </c>
      <c r="D62" s="25">
        <v>1549.6442748053871</v>
      </c>
      <c r="E62" s="25">
        <f t="shared" si="3"/>
        <v>-316.03900061183867</v>
      </c>
      <c r="F62" s="26">
        <f t="shared" si="4"/>
        <v>362704.35399755277</v>
      </c>
    </row>
    <row r="63" spans="2:6" ht="14.25">
      <c r="B63" s="24">
        <v>5</v>
      </c>
      <c r="C63" s="25">
        <v>1233.6052741935484</v>
      </c>
      <c r="D63" s="25">
        <v>1549.6442748053871</v>
      </c>
      <c r="E63" s="25">
        <f t="shared" si="3"/>
        <v>-316.03900061183867</v>
      </c>
      <c r="F63" s="26">
        <f t="shared" si="4"/>
        <v>362388.31499694096</v>
      </c>
    </row>
    <row r="64" spans="2:6" ht="14.25">
      <c r="B64" s="24">
        <v>6</v>
      </c>
      <c r="C64" s="25">
        <v>1233.6052741935484</v>
      </c>
      <c r="D64" s="25">
        <v>1549.6442748053871</v>
      </c>
      <c r="E64" s="25">
        <f t="shared" si="3"/>
        <v>-316.03900061183867</v>
      </c>
      <c r="F64" s="26">
        <f t="shared" si="4"/>
        <v>362072.27599632915</v>
      </c>
    </row>
    <row r="65" spans="2:6" ht="14.25">
      <c r="B65" s="24">
        <v>7</v>
      </c>
      <c r="C65" s="25">
        <v>1233.6052741935484</v>
      </c>
      <c r="D65" s="25">
        <v>1549.6442748053871</v>
      </c>
      <c r="E65" s="25">
        <f t="shared" si="3"/>
        <v>-316.03900061183867</v>
      </c>
      <c r="F65" s="26">
        <f t="shared" si="4"/>
        <v>361756.23699571734</v>
      </c>
    </row>
    <row r="66" spans="2:6" ht="14.25">
      <c r="B66" s="24">
        <v>8</v>
      </c>
      <c r="C66" s="25">
        <v>1233.6052741935484</v>
      </c>
      <c r="D66" s="25">
        <v>1549.6442748053871</v>
      </c>
      <c r="E66" s="25">
        <f t="shared" si="3"/>
        <v>-316.03900061183867</v>
      </c>
      <c r="F66" s="26">
        <f t="shared" si="4"/>
        <v>361440.19799510553</v>
      </c>
    </row>
    <row r="67" spans="2:6" ht="14.25">
      <c r="B67" s="24">
        <v>9</v>
      </c>
      <c r="C67" s="25">
        <v>1233.6052741935484</v>
      </c>
      <c r="D67" s="25">
        <v>1549.6442748053871</v>
      </c>
      <c r="E67" s="25">
        <f t="shared" si="3"/>
        <v>-316.03900061183867</v>
      </c>
      <c r="F67" s="26">
        <f t="shared" si="4"/>
        <v>361124.15899449371</v>
      </c>
    </row>
    <row r="68" spans="2:6" ht="14.25">
      <c r="B68" s="24">
        <v>10</v>
      </c>
      <c r="C68" s="25">
        <v>1233.6052741935484</v>
      </c>
      <c r="D68" s="25">
        <v>1549.6442748053871</v>
      </c>
      <c r="E68" s="25">
        <f t="shared" si="3"/>
        <v>-316.03900061183867</v>
      </c>
      <c r="F68" s="26">
        <f t="shared" si="4"/>
        <v>360808.1199938819</v>
      </c>
    </row>
    <row r="69" spans="2:6" ht="14.25">
      <c r="B69" s="24">
        <v>11</v>
      </c>
      <c r="C69" s="25">
        <v>1233.6052741935484</v>
      </c>
      <c r="D69" s="25">
        <v>1549.6442748053871</v>
      </c>
      <c r="E69" s="25">
        <f t="shared" si="3"/>
        <v>-316.03900061183867</v>
      </c>
      <c r="F69" s="26">
        <f t="shared" si="4"/>
        <v>360492.08099327009</v>
      </c>
    </row>
    <row r="70" spans="2:6" ht="14.25">
      <c r="B70" s="24">
        <v>12</v>
      </c>
      <c r="C70" s="25">
        <v>1233.6052741935484</v>
      </c>
      <c r="D70" s="25">
        <v>1549.6442748053871</v>
      </c>
      <c r="E70" s="25">
        <f t="shared" si="3"/>
        <v>-316.03900061183867</v>
      </c>
      <c r="F70" s="26">
        <f t="shared" si="4"/>
        <v>360176.04199265828</v>
      </c>
    </row>
    <row r="71" spans="2:6" ht="14.25">
      <c r="B71" s="24">
        <v>13</v>
      </c>
      <c r="C71" s="25">
        <v>1233.6052741935484</v>
      </c>
      <c r="D71" s="25">
        <v>1549.6442748053871</v>
      </c>
      <c r="E71" s="25">
        <f t="shared" si="3"/>
        <v>-316.03900061183867</v>
      </c>
      <c r="F71" s="26">
        <f t="shared" si="4"/>
        <v>359860.00299204647</v>
      </c>
    </row>
    <row r="72" spans="2:6" ht="14.25">
      <c r="B72" s="24">
        <v>14</v>
      </c>
      <c r="C72" s="25">
        <v>1233.6052741935484</v>
      </c>
      <c r="D72" s="25">
        <v>1549.6442748053871</v>
      </c>
      <c r="E72" s="25">
        <f t="shared" si="3"/>
        <v>-316.03900061183867</v>
      </c>
      <c r="F72" s="26">
        <f t="shared" si="4"/>
        <v>359543.96399143466</v>
      </c>
    </row>
    <row r="73" spans="2:6" ht="14.25">
      <c r="B73" s="24">
        <v>15</v>
      </c>
      <c r="C73" s="25">
        <v>1233.6052741935484</v>
      </c>
      <c r="D73" s="25">
        <v>1549.6442748053871</v>
      </c>
      <c r="E73" s="25">
        <f t="shared" si="3"/>
        <v>-316.03900061183867</v>
      </c>
      <c r="F73" s="26">
        <f t="shared" si="4"/>
        <v>359227.92499082285</v>
      </c>
    </row>
    <row r="74" spans="2:6" ht="14.25">
      <c r="B74" s="24">
        <v>16</v>
      </c>
      <c r="C74" s="25">
        <v>1233.6052741935484</v>
      </c>
      <c r="D74" s="25">
        <v>1549.6442748053871</v>
      </c>
      <c r="E74" s="25">
        <f t="shared" si="3"/>
        <v>-316.03900061183867</v>
      </c>
      <c r="F74" s="26">
        <f t="shared" si="4"/>
        <v>358911.88599021104</v>
      </c>
    </row>
    <row r="75" spans="2:6" ht="14.25">
      <c r="B75" s="24">
        <v>17</v>
      </c>
      <c r="C75" s="25">
        <v>1233.6052741935484</v>
      </c>
      <c r="D75" s="25">
        <v>1549.6442748053871</v>
      </c>
      <c r="E75" s="25">
        <f t="shared" si="3"/>
        <v>-316.03900061183867</v>
      </c>
      <c r="F75" s="26">
        <f t="shared" si="4"/>
        <v>358595.84698959923</v>
      </c>
    </row>
    <row r="76" spans="2:6" ht="14.25">
      <c r="B76" s="24">
        <v>18</v>
      </c>
      <c r="C76" s="25">
        <v>1233.6052741935484</v>
      </c>
      <c r="D76" s="25">
        <v>1549.6442748053871</v>
      </c>
      <c r="E76" s="25">
        <f t="shared" si="3"/>
        <v>-316.03900061183867</v>
      </c>
      <c r="F76" s="26">
        <f t="shared" si="4"/>
        <v>358279.80798898742</v>
      </c>
    </row>
    <row r="77" spans="2:6" ht="14.25">
      <c r="B77" s="24">
        <v>19</v>
      </c>
      <c r="C77" s="25">
        <v>1233.6052741935484</v>
      </c>
      <c r="D77" s="25">
        <v>1549.6442748053871</v>
      </c>
      <c r="E77" s="25">
        <f t="shared" si="3"/>
        <v>-316.03900061183867</v>
      </c>
      <c r="F77" s="26">
        <f t="shared" si="4"/>
        <v>357963.76898837561</v>
      </c>
    </row>
    <row r="78" spans="2:6" ht="14.25">
      <c r="B78" s="24">
        <v>20</v>
      </c>
      <c r="C78" s="25">
        <v>1233.6052741935484</v>
      </c>
      <c r="D78" s="25">
        <v>1549.6442748053871</v>
      </c>
      <c r="E78" s="25">
        <f t="shared" si="3"/>
        <v>-316.03900061183867</v>
      </c>
      <c r="F78" s="26">
        <f t="shared" si="4"/>
        <v>357647.7299877638</v>
      </c>
    </row>
    <row r="79" spans="2:6" ht="14.25">
      <c r="B79" s="24">
        <v>21</v>
      </c>
      <c r="C79" s="25">
        <v>1233.6052741935484</v>
      </c>
      <c r="D79" s="25">
        <v>1549.6442748053871</v>
      </c>
      <c r="E79" s="25">
        <f t="shared" si="3"/>
        <v>-316.03900061183867</v>
      </c>
      <c r="F79" s="26">
        <f t="shared" si="4"/>
        <v>357331.69098715199</v>
      </c>
    </row>
    <row r="80" spans="2:6" ht="14.25">
      <c r="B80" s="24">
        <v>22</v>
      </c>
      <c r="C80" s="25">
        <v>1233.6052741935484</v>
      </c>
      <c r="D80" s="25">
        <v>1549.6442748053871</v>
      </c>
      <c r="E80" s="25">
        <f t="shared" si="3"/>
        <v>-316.03900061183867</v>
      </c>
      <c r="F80" s="26">
        <f t="shared" si="4"/>
        <v>357015.65198654018</v>
      </c>
    </row>
    <row r="81" spans="2:7" ht="14.25">
      <c r="B81" s="24">
        <v>23</v>
      </c>
      <c r="C81" s="25">
        <v>1233.6052741935484</v>
      </c>
      <c r="D81" s="25">
        <v>1549.6442748053871</v>
      </c>
      <c r="E81" s="25">
        <f t="shared" si="3"/>
        <v>-316.03900061183867</v>
      </c>
      <c r="F81" s="26">
        <f t="shared" si="4"/>
        <v>356699.61298592837</v>
      </c>
    </row>
    <row r="82" spans="2:7" ht="14.25">
      <c r="B82" s="24">
        <v>24</v>
      </c>
      <c r="C82" s="25">
        <v>1233.6052741935484</v>
      </c>
      <c r="D82" s="25">
        <v>1549.6442748053871</v>
      </c>
      <c r="E82" s="25">
        <f t="shared" si="3"/>
        <v>-316.03900061183867</v>
      </c>
      <c r="F82" s="26">
        <f t="shared" si="4"/>
        <v>356383.57398531656</v>
      </c>
    </row>
    <row r="83" spans="2:7" ht="14.25">
      <c r="B83" s="24">
        <v>25</v>
      </c>
      <c r="C83" s="25">
        <v>1233.6052741935484</v>
      </c>
      <c r="D83" s="25">
        <v>1549.6442748053871</v>
      </c>
      <c r="E83" s="25">
        <f t="shared" si="3"/>
        <v>-316.03900061183867</v>
      </c>
      <c r="F83" s="26">
        <f t="shared" si="4"/>
        <v>356067.53498470475</v>
      </c>
    </row>
    <row r="84" spans="2:7" ht="14.25">
      <c r="B84" s="24">
        <v>26</v>
      </c>
      <c r="C84" s="25">
        <v>1233.6052741935484</v>
      </c>
      <c r="D84" s="25">
        <v>1549.6442748053871</v>
      </c>
      <c r="E84" s="25">
        <f t="shared" si="3"/>
        <v>-316.03900061183867</v>
      </c>
      <c r="F84" s="26">
        <f t="shared" si="4"/>
        <v>355751.49598409294</v>
      </c>
    </row>
    <row r="85" spans="2:7" ht="14.25">
      <c r="B85" s="24">
        <v>27</v>
      </c>
      <c r="C85" s="25">
        <v>1233.6052741935484</v>
      </c>
      <c r="D85" s="25">
        <v>1549.6442748053871</v>
      </c>
      <c r="E85" s="25">
        <f t="shared" si="3"/>
        <v>-316.03900061183867</v>
      </c>
      <c r="F85" s="26">
        <f t="shared" si="4"/>
        <v>355435.45698348113</v>
      </c>
    </row>
    <row r="86" spans="2:7" ht="14.25">
      <c r="B86" s="24">
        <v>28</v>
      </c>
      <c r="C86" s="25">
        <v>1233.6052741935484</v>
      </c>
      <c r="D86" s="25">
        <v>1549.6442748053871</v>
      </c>
      <c r="E86" s="25">
        <f t="shared" si="3"/>
        <v>-316.03900061183867</v>
      </c>
      <c r="F86" s="26">
        <f t="shared" si="4"/>
        <v>355119.41798286932</v>
      </c>
    </row>
    <row r="87" spans="2:7" ht="14.25">
      <c r="B87" s="24">
        <v>29</v>
      </c>
      <c r="C87" s="25">
        <v>1233.6052741935484</v>
      </c>
      <c r="D87" s="25">
        <v>1549.6442748053871</v>
      </c>
      <c r="E87" s="25">
        <f t="shared" si="3"/>
        <v>-316.03900061183867</v>
      </c>
      <c r="F87" s="26">
        <f t="shared" si="4"/>
        <v>354803.37898225751</v>
      </c>
    </row>
    <row r="88" spans="2:7" ht="14.25">
      <c r="B88" s="24">
        <v>30</v>
      </c>
      <c r="C88" s="25">
        <v>1233.6052741935484</v>
      </c>
      <c r="D88" s="25">
        <v>1549.6442748053871</v>
      </c>
      <c r="E88" s="25">
        <f t="shared" si="3"/>
        <v>-316.03900061183867</v>
      </c>
      <c r="F88" s="26">
        <f t="shared" si="4"/>
        <v>354487.33998164569</v>
      </c>
    </row>
    <row r="89" spans="2:7" ht="14.25">
      <c r="B89" s="24">
        <v>31</v>
      </c>
      <c r="C89" s="25">
        <v>1233.6052741935484</v>
      </c>
      <c r="D89" s="25">
        <v>1549.6442748053871</v>
      </c>
      <c r="E89" s="25">
        <f t="shared" si="3"/>
        <v>-316.03900061183867</v>
      </c>
      <c r="F89" s="26">
        <f t="shared" si="4"/>
        <v>354171.30098103388</v>
      </c>
    </row>
    <row r="91" spans="2:7" ht="12.75">
      <c r="F91" s="22">
        <v>951</v>
      </c>
    </row>
    <row r="92" spans="2:7" ht="14.25">
      <c r="B92" s="24">
        <v>1</v>
      </c>
      <c r="C92" s="22">
        <v>192</v>
      </c>
      <c r="D92" s="22">
        <v>172</v>
      </c>
      <c r="E92" s="22">
        <f t="shared" ref="E92:E122" si="5">C92-D92</f>
        <v>20</v>
      </c>
      <c r="F92" s="22">
        <f t="shared" ref="F92:F122" si="6">F91+E92</f>
        <v>971</v>
      </c>
      <c r="G92" s="22">
        <f>E92:E119</f>
        <v>20</v>
      </c>
    </row>
    <row r="93" spans="2:7" ht="14.25">
      <c r="B93" s="24">
        <v>2</v>
      </c>
      <c r="C93" s="22">
        <v>192</v>
      </c>
      <c r="D93" s="22">
        <v>172</v>
      </c>
      <c r="E93" s="22">
        <f t="shared" si="5"/>
        <v>20</v>
      </c>
      <c r="F93" s="22">
        <f t="shared" si="6"/>
        <v>991</v>
      </c>
    </row>
    <row r="94" spans="2:7" ht="14.25">
      <c r="B94" s="24">
        <v>3</v>
      </c>
      <c r="C94" s="22">
        <v>192</v>
      </c>
      <c r="D94" s="22">
        <v>172</v>
      </c>
      <c r="E94" s="22">
        <f t="shared" si="5"/>
        <v>20</v>
      </c>
      <c r="F94" s="22">
        <f t="shared" si="6"/>
        <v>1011</v>
      </c>
    </row>
    <row r="95" spans="2:7" ht="14.25">
      <c r="B95" s="24">
        <v>4</v>
      </c>
      <c r="C95" s="22">
        <v>192</v>
      </c>
      <c r="D95" s="22">
        <v>172</v>
      </c>
      <c r="E95" s="22">
        <f t="shared" si="5"/>
        <v>20</v>
      </c>
      <c r="F95" s="22">
        <f t="shared" si="6"/>
        <v>1031</v>
      </c>
    </row>
    <row r="96" spans="2:7" ht="14.25">
      <c r="B96" s="24">
        <v>5</v>
      </c>
      <c r="C96" s="22">
        <v>192</v>
      </c>
      <c r="D96" s="22">
        <v>172</v>
      </c>
      <c r="E96" s="22">
        <f t="shared" si="5"/>
        <v>20</v>
      </c>
      <c r="F96" s="22">
        <f t="shared" si="6"/>
        <v>1051</v>
      </c>
    </row>
    <row r="97" spans="2:6" ht="14.25">
      <c r="B97" s="24">
        <v>6</v>
      </c>
      <c r="C97" s="22">
        <v>192</v>
      </c>
      <c r="D97" s="22">
        <v>172</v>
      </c>
      <c r="E97" s="22">
        <f t="shared" si="5"/>
        <v>20</v>
      </c>
      <c r="F97" s="22">
        <f t="shared" si="6"/>
        <v>1071</v>
      </c>
    </row>
    <row r="98" spans="2:6" ht="14.25">
      <c r="B98" s="24">
        <v>7</v>
      </c>
      <c r="C98" s="22">
        <v>192</v>
      </c>
      <c r="D98" s="22">
        <v>172</v>
      </c>
      <c r="E98" s="22">
        <f t="shared" si="5"/>
        <v>20</v>
      </c>
      <c r="F98" s="22">
        <f t="shared" si="6"/>
        <v>1091</v>
      </c>
    </row>
    <row r="99" spans="2:6" ht="14.25">
      <c r="B99" s="24">
        <v>8</v>
      </c>
      <c r="C99" s="22">
        <v>192</v>
      </c>
      <c r="D99" s="22">
        <v>172</v>
      </c>
      <c r="E99" s="22">
        <f t="shared" si="5"/>
        <v>20</v>
      </c>
      <c r="F99" s="22">
        <f t="shared" si="6"/>
        <v>1111</v>
      </c>
    </row>
    <row r="100" spans="2:6" ht="14.25">
      <c r="B100" s="24">
        <v>9</v>
      </c>
      <c r="C100" s="22">
        <v>192</v>
      </c>
      <c r="D100" s="22">
        <v>172</v>
      </c>
      <c r="E100" s="22">
        <f t="shared" si="5"/>
        <v>20</v>
      </c>
      <c r="F100" s="22">
        <f t="shared" si="6"/>
        <v>1131</v>
      </c>
    </row>
    <row r="101" spans="2:6" ht="14.25">
      <c r="B101" s="24">
        <v>10</v>
      </c>
      <c r="C101" s="22">
        <v>192</v>
      </c>
      <c r="D101" s="22">
        <v>172</v>
      </c>
      <c r="E101" s="22">
        <f t="shared" si="5"/>
        <v>20</v>
      </c>
      <c r="F101" s="22">
        <f t="shared" si="6"/>
        <v>1151</v>
      </c>
    </row>
    <row r="102" spans="2:6" ht="14.25">
      <c r="B102" s="24">
        <v>11</v>
      </c>
      <c r="C102" s="22">
        <v>192</v>
      </c>
      <c r="D102" s="22">
        <v>172</v>
      </c>
      <c r="E102" s="22">
        <f t="shared" si="5"/>
        <v>20</v>
      </c>
      <c r="F102" s="22">
        <f t="shared" si="6"/>
        <v>1171</v>
      </c>
    </row>
    <row r="103" spans="2:6" ht="14.25">
      <c r="B103" s="24">
        <v>12</v>
      </c>
      <c r="C103" s="22">
        <v>192</v>
      </c>
      <c r="D103" s="22">
        <v>172</v>
      </c>
      <c r="E103" s="22">
        <f t="shared" si="5"/>
        <v>20</v>
      </c>
      <c r="F103" s="22">
        <f t="shared" si="6"/>
        <v>1191</v>
      </c>
    </row>
    <row r="104" spans="2:6" ht="14.25">
      <c r="B104" s="24">
        <v>13</v>
      </c>
      <c r="C104" s="22">
        <v>192</v>
      </c>
      <c r="D104" s="22">
        <v>172</v>
      </c>
      <c r="E104" s="22">
        <f t="shared" si="5"/>
        <v>20</v>
      </c>
      <c r="F104" s="22">
        <f t="shared" si="6"/>
        <v>1211</v>
      </c>
    </row>
    <row r="105" spans="2:6" ht="14.25">
      <c r="B105" s="24">
        <v>14</v>
      </c>
      <c r="C105" s="22">
        <v>192</v>
      </c>
      <c r="D105" s="22">
        <v>172</v>
      </c>
      <c r="E105" s="22">
        <f t="shared" si="5"/>
        <v>20</v>
      </c>
      <c r="F105" s="22">
        <f t="shared" si="6"/>
        <v>1231</v>
      </c>
    </row>
    <row r="106" spans="2:6" ht="14.25">
      <c r="B106" s="24">
        <v>15</v>
      </c>
      <c r="C106" s="22">
        <v>192</v>
      </c>
      <c r="D106" s="22">
        <v>172</v>
      </c>
      <c r="E106" s="22">
        <f t="shared" si="5"/>
        <v>20</v>
      </c>
      <c r="F106" s="22">
        <f t="shared" si="6"/>
        <v>1251</v>
      </c>
    </row>
    <row r="107" spans="2:6" ht="14.25">
      <c r="B107" s="24">
        <v>16</v>
      </c>
      <c r="C107" s="22">
        <v>192</v>
      </c>
      <c r="D107" s="22">
        <v>172</v>
      </c>
      <c r="E107" s="22">
        <f t="shared" si="5"/>
        <v>20</v>
      </c>
      <c r="F107" s="22">
        <f t="shared" si="6"/>
        <v>1271</v>
      </c>
    </row>
    <row r="108" spans="2:6" ht="14.25">
      <c r="B108" s="24">
        <v>17</v>
      </c>
      <c r="C108" s="22">
        <v>192</v>
      </c>
      <c r="D108" s="22">
        <v>172</v>
      </c>
      <c r="E108" s="22">
        <f t="shared" si="5"/>
        <v>20</v>
      </c>
      <c r="F108" s="22">
        <f t="shared" si="6"/>
        <v>1291</v>
      </c>
    </row>
    <row r="109" spans="2:6" ht="14.25">
      <c r="B109" s="24">
        <v>18</v>
      </c>
      <c r="C109" s="22">
        <v>192</v>
      </c>
      <c r="D109" s="22">
        <v>172</v>
      </c>
      <c r="E109" s="22">
        <f t="shared" si="5"/>
        <v>20</v>
      </c>
      <c r="F109" s="22">
        <f t="shared" si="6"/>
        <v>1311</v>
      </c>
    </row>
    <row r="110" spans="2:6" ht="14.25">
      <c r="B110" s="24">
        <v>19</v>
      </c>
      <c r="C110" s="22">
        <v>192</v>
      </c>
      <c r="D110" s="22">
        <v>172</v>
      </c>
      <c r="E110" s="22">
        <f t="shared" si="5"/>
        <v>20</v>
      </c>
      <c r="F110" s="22">
        <f t="shared" si="6"/>
        <v>1331</v>
      </c>
    </row>
    <row r="111" spans="2:6" ht="14.25">
      <c r="B111" s="24">
        <v>20</v>
      </c>
      <c r="C111" s="22">
        <v>192</v>
      </c>
      <c r="D111" s="22">
        <v>172</v>
      </c>
      <c r="E111" s="22">
        <f t="shared" si="5"/>
        <v>20</v>
      </c>
      <c r="F111" s="22">
        <f t="shared" si="6"/>
        <v>1351</v>
      </c>
    </row>
    <row r="112" spans="2:6" ht="14.25">
      <c r="B112" s="24">
        <v>21</v>
      </c>
      <c r="C112" s="22">
        <v>192</v>
      </c>
      <c r="D112" s="22">
        <v>172</v>
      </c>
      <c r="E112" s="22">
        <f t="shared" si="5"/>
        <v>20</v>
      </c>
      <c r="F112" s="22">
        <f t="shared" si="6"/>
        <v>1371</v>
      </c>
    </row>
    <row r="113" spans="2:7" ht="14.25">
      <c r="B113" s="24">
        <v>22</v>
      </c>
      <c r="C113" s="22">
        <v>192</v>
      </c>
      <c r="D113" s="22">
        <v>172</v>
      </c>
      <c r="E113" s="22">
        <f t="shared" si="5"/>
        <v>20</v>
      </c>
      <c r="F113" s="22">
        <f t="shared" si="6"/>
        <v>1391</v>
      </c>
    </row>
    <row r="114" spans="2:7" ht="14.25">
      <c r="B114" s="24">
        <v>23</v>
      </c>
      <c r="C114" s="22">
        <v>192</v>
      </c>
      <c r="D114" s="22">
        <v>172</v>
      </c>
      <c r="E114" s="22">
        <f t="shared" si="5"/>
        <v>20</v>
      </c>
      <c r="F114" s="22">
        <f t="shared" si="6"/>
        <v>1411</v>
      </c>
    </row>
    <row r="115" spans="2:7" ht="14.25">
      <c r="B115" s="24">
        <v>24</v>
      </c>
      <c r="C115" s="22">
        <v>192</v>
      </c>
      <c r="D115" s="22">
        <v>172</v>
      </c>
      <c r="E115" s="22">
        <f t="shared" si="5"/>
        <v>20</v>
      </c>
      <c r="F115" s="22">
        <f t="shared" si="6"/>
        <v>1431</v>
      </c>
    </row>
    <row r="116" spans="2:7" ht="14.25">
      <c r="B116" s="24">
        <v>25</v>
      </c>
      <c r="C116" s="22">
        <v>192</v>
      </c>
      <c r="D116" s="22">
        <v>172</v>
      </c>
      <c r="E116" s="22">
        <f t="shared" si="5"/>
        <v>20</v>
      </c>
      <c r="F116" s="22">
        <f t="shared" si="6"/>
        <v>1451</v>
      </c>
    </row>
    <row r="117" spans="2:7" ht="14.25">
      <c r="B117" s="24">
        <v>26</v>
      </c>
      <c r="C117" s="22">
        <v>192</v>
      </c>
      <c r="D117" s="22">
        <v>172</v>
      </c>
      <c r="E117" s="22">
        <f t="shared" si="5"/>
        <v>20</v>
      </c>
      <c r="F117" s="22">
        <f t="shared" si="6"/>
        <v>1471</v>
      </c>
      <c r="G117" s="22">
        <f>SUM(E92:E117)</f>
        <v>520</v>
      </c>
    </row>
    <row r="118" spans="2:7" ht="14.25">
      <c r="B118" s="24">
        <v>27</v>
      </c>
      <c r="C118" s="22">
        <v>192</v>
      </c>
      <c r="D118" s="22">
        <v>172</v>
      </c>
      <c r="E118" s="22">
        <f t="shared" si="5"/>
        <v>20</v>
      </c>
      <c r="F118" s="22">
        <f t="shared" si="6"/>
        <v>1491</v>
      </c>
      <c r="G118" s="22">
        <f>G117+C118+F91</f>
        <v>1663</v>
      </c>
    </row>
    <row r="119" spans="2:7" ht="14.25">
      <c r="B119" s="24">
        <v>28</v>
      </c>
      <c r="C119" s="22">
        <v>192</v>
      </c>
      <c r="D119" s="22">
        <v>172</v>
      </c>
      <c r="E119" s="22">
        <f t="shared" si="5"/>
        <v>20</v>
      </c>
      <c r="F119" s="22">
        <f t="shared" si="6"/>
        <v>1511</v>
      </c>
      <c r="G119" s="22">
        <f>F118+C119</f>
        <v>1683</v>
      </c>
    </row>
    <row r="120" spans="2:7" ht="14.25">
      <c r="B120" s="24">
        <v>29</v>
      </c>
      <c r="C120" s="22">
        <v>192</v>
      </c>
      <c r="D120" s="22">
        <v>172</v>
      </c>
      <c r="E120" s="22">
        <f t="shared" si="5"/>
        <v>20</v>
      </c>
      <c r="F120" s="22">
        <f t="shared" si="6"/>
        <v>1531</v>
      </c>
    </row>
    <row r="121" spans="2:7" ht="14.25">
      <c r="B121" s="24">
        <v>30</v>
      </c>
      <c r="C121" s="22">
        <v>192</v>
      </c>
      <c r="D121" s="22">
        <v>172</v>
      </c>
      <c r="E121" s="22">
        <f t="shared" si="5"/>
        <v>20</v>
      </c>
      <c r="F121" s="22">
        <f t="shared" si="6"/>
        <v>1551</v>
      </c>
      <c r="G121" s="22">
        <f>F120+C121</f>
        <v>1723</v>
      </c>
    </row>
    <row r="122" spans="2:7" ht="14.25">
      <c r="B122" s="24">
        <v>31</v>
      </c>
      <c r="C122" s="22">
        <v>192</v>
      </c>
      <c r="D122" s="22">
        <v>172</v>
      </c>
      <c r="E122" s="22">
        <f t="shared" si="5"/>
        <v>20</v>
      </c>
      <c r="F122" s="22">
        <f t="shared" si="6"/>
        <v>1571</v>
      </c>
    </row>
  </sheetData>
  <mergeCells count="27">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2:J32"/>
    <mergeCell ref="B33:J33"/>
    <mergeCell ref="B34:J34"/>
    <mergeCell ref="B35:J35"/>
    <mergeCell ref="B36:J36"/>
    <mergeCell ref="B30:J30"/>
    <mergeCell ref="B31:J31"/>
    <mergeCell ref="B25:J25"/>
    <mergeCell ref="B26:J26"/>
    <mergeCell ref="B27:J27"/>
    <mergeCell ref="B28:J28"/>
    <mergeCell ref="B29:J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1.42578125" customWidth="1"/>
  </cols>
  <sheetData>
    <row r="1" spans="1:11" ht="18">
      <c r="A1" s="43" t="s">
        <v>0</v>
      </c>
      <c r="B1" s="34"/>
      <c r="C1" s="34"/>
      <c r="D1" s="34"/>
      <c r="E1" s="34"/>
      <c r="F1" s="34"/>
      <c r="G1" s="34"/>
      <c r="H1" s="34"/>
      <c r="I1" s="34"/>
      <c r="J1" s="34"/>
    </row>
    <row r="2" spans="1:11" ht="18">
      <c r="A2" s="43" t="s">
        <v>1</v>
      </c>
      <c r="B2" s="34"/>
      <c r="C2" s="34"/>
      <c r="D2" s="34"/>
      <c r="E2" s="34"/>
      <c r="F2" s="34"/>
      <c r="G2" s="34"/>
      <c r="H2" s="34"/>
      <c r="I2" s="34"/>
      <c r="J2" s="34"/>
    </row>
    <row r="3" spans="1:11">
      <c r="A3" s="44"/>
      <c r="B3" s="45"/>
      <c r="C3" s="1"/>
      <c r="D3" s="1"/>
      <c r="E3" s="1"/>
      <c r="F3" s="1"/>
      <c r="G3" s="1"/>
      <c r="H3" s="1"/>
      <c r="I3" s="2"/>
      <c r="J3" s="3">
        <v>44803</v>
      </c>
    </row>
    <row r="4" spans="1:11">
      <c r="A4" s="46" t="s">
        <v>2</v>
      </c>
      <c r="B4" s="46" t="s">
        <v>3</v>
      </c>
      <c r="C4" s="46" t="s">
        <v>4</v>
      </c>
      <c r="D4" s="37" t="s">
        <v>5</v>
      </c>
      <c r="E4" s="38"/>
      <c r="F4" s="37" t="s">
        <v>6</v>
      </c>
      <c r="G4" s="38"/>
      <c r="H4" s="37" t="s">
        <v>7</v>
      </c>
      <c r="I4" s="38"/>
      <c r="J4" s="48" t="s">
        <v>8</v>
      </c>
    </row>
    <row r="5" spans="1:11" ht="27.75" customHeight="1">
      <c r="A5" s="47"/>
      <c r="B5" s="47"/>
      <c r="C5" s="47"/>
      <c r="D5" s="4" t="s">
        <v>9</v>
      </c>
      <c r="E5" s="4" t="s">
        <v>10</v>
      </c>
      <c r="F5" s="4" t="s">
        <v>9</v>
      </c>
      <c r="G5" s="4" t="s">
        <v>10</v>
      </c>
      <c r="H5" s="4" t="s">
        <v>9</v>
      </c>
      <c r="I5" s="4" t="s">
        <v>10</v>
      </c>
      <c r="J5" s="47"/>
    </row>
    <row r="6" spans="1:11">
      <c r="A6" s="5">
        <v>-1</v>
      </c>
      <c r="B6" s="5">
        <v>-2</v>
      </c>
      <c r="C6" s="5">
        <v>-3</v>
      </c>
      <c r="D6" s="5">
        <v>-4</v>
      </c>
      <c r="E6" s="5">
        <v>-5</v>
      </c>
      <c r="F6" s="4" t="s">
        <v>11</v>
      </c>
      <c r="G6" s="4" t="s">
        <v>12</v>
      </c>
      <c r="H6" s="5">
        <v>-8</v>
      </c>
      <c r="I6" s="5">
        <v>-9</v>
      </c>
      <c r="J6" s="5">
        <v>-10</v>
      </c>
    </row>
    <row r="7" spans="1:11">
      <c r="A7" s="4">
        <v>1</v>
      </c>
      <c r="B7" s="6" t="s">
        <v>13</v>
      </c>
      <c r="C7" s="7">
        <v>1550</v>
      </c>
      <c r="D7" s="8">
        <f>'30 Agustus 2022'!E7</f>
        <v>356037.02999999997</v>
      </c>
      <c r="E7" s="8">
        <f>F7+1234</f>
        <v>355721.02999999997</v>
      </c>
      <c r="F7" s="8">
        <f t="shared" ref="F7:F18" si="0">D7-C7</f>
        <v>354487.02999999997</v>
      </c>
      <c r="G7" s="8">
        <f t="shared" ref="G7:G18" si="1">E7-C7</f>
        <v>354171.02999999997</v>
      </c>
      <c r="H7" s="9">
        <f>'30 Agustus 2022'!I7</f>
        <v>12221</v>
      </c>
      <c r="I7" s="9">
        <v>12221</v>
      </c>
      <c r="J7" s="39" t="s">
        <v>71</v>
      </c>
      <c r="K7" s="20">
        <f t="shared" ref="K7:K18" si="2">I7-H7</f>
        <v>0</v>
      </c>
    </row>
    <row r="8" spans="1:11">
      <c r="A8" s="4">
        <v>2</v>
      </c>
      <c r="B8" s="6" t="s">
        <v>15</v>
      </c>
      <c r="C8" s="7">
        <v>953</v>
      </c>
      <c r="D8" s="8">
        <f>'30 Agustus 2022'!E8</f>
        <v>329</v>
      </c>
      <c r="E8" s="8">
        <v>329</v>
      </c>
      <c r="F8" s="8">
        <f t="shared" si="0"/>
        <v>-624</v>
      </c>
      <c r="G8" s="8">
        <f t="shared" si="1"/>
        <v>-624</v>
      </c>
      <c r="H8" s="9">
        <f>'30 Agustus 2022'!I8</f>
        <v>10091</v>
      </c>
      <c r="I8" s="9">
        <v>10091</v>
      </c>
      <c r="J8" s="40"/>
      <c r="K8" s="20">
        <f t="shared" si="2"/>
        <v>0</v>
      </c>
    </row>
    <row r="9" spans="1:11">
      <c r="A9" s="4">
        <v>3</v>
      </c>
      <c r="B9" s="6" t="s">
        <v>16</v>
      </c>
      <c r="C9" s="7">
        <v>101.47</v>
      </c>
      <c r="D9" s="8">
        <f>'30 Agustus 2022'!E9</f>
        <v>65.400000000000006</v>
      </c>
      <c r="E9" s="21">
        <v>55.47</v>
      </c>
      <c r="F9" s="8">
        <f t="shared" si="0"/>
        <v>-36.069999999999993</v>
      </c>
      <c r="G9" s="8">
        <f t="shared" si="1"/>
        <v>-46</v>
      </c>
      <c r="H9" s="9">
        <f>'30 Agustus 2022'!I9</f>
        <v>14731</v>
      </c>
      <c r="I9" s="9">
        <v>14731</v>
      </c>
      <c r="J9" s="40"/>
      <c r="K9" s="20">
        <f t="shared" si="2"/>
        <v>0</v>
      </c>
    </row>
    <row r="10" spans="1:11">
      <c r="A10" s="4">
        <v>4</v>
      </c>
      <c r="B10" s="6" t="s">
        <v>17</v>
      </c>
      <c r="C10" s="7">
        <v>26.62</v>
      </c>
      <c r="D10" s="8">
        <f>'30 Agustus 2022'!E10</f>
        <v>17.97</v>
      </c>
      <c r="E10" s="21">
        <v>15.06</v>
      </c>
      <c r="F10" s="8">
        <f t="shared" si="0"/>
        <v>-8.6500000000000021</v>
      </c>
      <c r="G10" s="8">
        <f t="shared" si="1"/>
        <v>-11.56</v>
      </c>
      <c r="H10" s="9">
        <f>'30 Agustus 2022'!I10</f>
        <v>38246</v>
      </c>
      <c r="I10" s="9">
        <v>37746</v>
      </c>
      <c r="J10" s="40"/>
      <c r="K10" s="20">
        <f t="shared" si="2"/>
        <v>-500</v>
      </c>
    </row>
    <row r="11" spans="1:11">
      <c r="A11" s="4">
        <v>5</v>
      </c>
      <c r="B11" s="6" t="s">
        <v>18</v>
      </c>
      <c r="C11" s="7">
        <v>23.9</v>
      </c>
      <c r="D11" s="8">
        <f>'30 Agustus 2022'!E11</f>
        <v>20.09</v>
      </c>
      <c r="E11" s="21">
        <v>17.420000000000002</v>
      </c>
      <c r="F11" s="8">
        <f t="shared" si="0"/>
        <v>-3.8099999999999987</v>
      </c>
      <c r="G11" s="8">
        <f t="shared" si="1"/>
        <v>-6.4799999999999969</v>
      </c>
      <c r="H11" s="9">
        <f>'30 Agustus 2022'!I11</f>
        <v>24764</v>
      </c>
      <c r="I11" s="9">
        <v>24764</v>
      </c>
      <c r="J11" s="40"/>
      <c r="K11" s="20">
        <f t="shared" si="2"/>
        <v>0</v>
      </c>
    </row>
    <row r="12" spans="1:11">
      <c r="A12" s="4">
        <v>6</v>
      </c>
      <c r="B12" s="6" t="s">
        <v>19</v>
      </c>
      <c r="C12" s="7">
        <v>13</v>
      </c>
      <c r="D12" s="8">
        <f>'30 Agustus 2022'!E12</f>
        <v>8.36</v>
      </c>
      <c r="E12" s="21">
        <v>8.36</v>
      </c>
      <c r="F12" s="8">
        <f t="shared" si="0"/>
        <v>-4.6400000000000006</v>
      </c>
      <c r="G12" s="8">
        <f t="shared" si="1"/>
        <v>-4.6400000000000006</v>
      </c>
      <c r="H12" s="9">
        <f>'30 Agustus 2022'!I12</f>
        <v>55123</v>
      </c>
      <c r="I12" s="9">
        <v>55769</v>
      </c>
      <c r="J12" s="40"/>
      <c r="K12" s="20">
        <f t="shared" si="2"/>
        <v>646</v>
      </c>
    </row>
    <row r="13" spans="1:11">
      <c r="A13" s="4">
        <v>7</v>
      </c>
      <c r="B13" s="6" t="s">
        <v>20</v>
      </c>
      <c r="C13" s="7">
        <v>32.770000000000003</v>
      </c>
      <c r="D13" s="8">
        <f>'30 Agustus 2022'!E13</f>
        <v>15.34</v>
      </c>
      <c r="E13" s="21">
        <v>15.34</v>
      </c>
      <c r="F13" s="8">
        <f t="shared" si="0"/>
        <v>-17.430000000000003</v>
      </c>
      <c r="G13" s="8">
        <f t="shared" si="1"/>
        <v>-17.430000000000003</v>
      </c>
      <c r="H13" s="9">
        <f>'30 Agustus 2022'!I13</f>
        <v>68707</v>
      </c>
      <c r="I13" s="9">
        <v>71921</v>
      </c>
      <c r="J13" s="40"/>
      <c r="K13" s="20">
        <f t="shared" si="2"/>
        <v>3214</v>
      </c>
    </row>
    <row r="14" spans="1:11">
      <c r="A14" s="4">
        <v>8</v>
      </c>
      <c r="B14" s="6" t="s">
        <v>21</v>
      </c>
      <c r="C14" s="7">
        <v>36.35</v>
      </c>
      <c r="D14" s="8">
        <f>'30 Agustus 2022'!E14</f>
        <v>27.11</v>
      </c>
      <c r="E14" s="21">
        <v>23.07</v>
      </c>
      <c r="F14" s="8">
        <f t="shared" si="0"/>
        <v>-9.240000000000002</v>
      </c>
      <c r="G14" s="8">
        <f t="shared" si="1"/>
        <v>-13.280000000000001</v>
      </c>
      <c r="H14" s="9">
        <f>'30 Agustus 2022'!I14</f>
        <v>149286</v>
      </c>
      <c r="I14" s="9">
        <v>149286</v>
      </c>
      <c r="J14" s="40"/>
      <c r="K14" s="20">
        <f t="shared" si="2"/>
        <v>0</v>
      </c>
    </row>
    <row r="15" spans="1:11">
      <c r="A15" s="4">
        <v>9</v>
      </c>
      <c r="B15" s="6" t="s">
        <v>22</v>
      </c>
      <c r="C15" s="7">
        <v>172</v>
      </c>
      <c r="D15" s="8">
        <f>'30 Agustus 2022'!E15</f>
        <v>1710</v>
      </c>
      <c r="E15" s="21">
        <f>F15+192</f>
        <v>1730</v>
      </c>
      <c r="F15" s="8">
        <f t="shared" si="0"/>
        <v>1538</v>
      </c>
      <c r="G15" s="8">
        <f t="shared" si="1"/>
        <v>1558</v>
      </c>
      <c r="H15" s="9">
        <f>'30 Agustus 2022'!I15</f>
        <v>41471</v>
      </c>
      <c r="I15" s="9">
        <v>41471</v>
      </c>
      <c r="J15" s="40"/>
      <c r="K15" s="20">
        <f t="shared" si="2"/>
        <v>0</v>
      </c>
    </row>
    <row r="16" spans="1:11">
      <c r="A16" s="4">
        <v>10</v>
      </c>
      <c r="B16" s="6" t="s">
        <v>23</v>
      </c>
      <c r="C16" s="7">
        <v>173</v>
      </c>
      <c r="D16" s="8">
        <f>'30 Agustus 2022'!E16</f>
        <v>237.7</v>
      </c>
      <c r="E16" s="21">
        <f>F16+176.1</f>
        <v>240.79999999999998</v>
      </c>
      <c r="F16" s="8">
        <f t="shared" si="0"/>
        <v>64.699999999999989</v>
      </c>
      <c r="G16" s="8">
        <f t="shared" si="1"/>
        <v>67.799999999999983</v>
      </c>
      <c r="H16" s="9">
        <f>'30 Agustus 2022'!I16</f>
        <v>30671</v>
      </c>
      <c r="I16" s="9">
        <v>30671</v>
      </c>
      <c r="J16" s="40"/>
      <c r="K16" s="20">
        <f t="shared" si="2"/>
        <v>0</v>
      </c>
    </row>
    <row r="17" spans="1:11">
      <c r="A17" s="4">
        <v>11</v>
      </c>
      <c r="B17" s="6" t="s">
        <v>24</v>
      </c>
      <c r="C17" s="7">
        <v>199</v>
      </c>
      <c r="D17" s="8">
        <f>'30 Agustus 2022'!E17</f>
        <v>131.97999999999999</v>
      </c>
      <c r="E17" s="21">
        <v>113.22</v>
      </c>
      <c r="F17" s="8">
        <f t="shared" si="0"/>
        <v>-67.02000000000001</v>
      </c>
      <c r="G17" s="8">
        <f t="shared" si="1"/>
        <v>-85.78</v>
      </c>
      <c r="H17" s="9">
        <f>'30 Agustus 2022'!I17</f>
        <v>14500</v>
      </c>
      <c r="I17" s="9">
        <v>14500</v>
      </c>
      <c r="J17" s="40"/>
      <c r="K17" s="20">
        <f t="shared" si="2"/>
        <v>0</v>
      </c>
    </row>
    <row r="18" spans="1:11">
      <c r="A18" s="4">
        <v>12</v>
      </c>
      <c r="B18" s="6" t="s">
        <v>25</v>
      </c>
      <c r="C18" s="7">
        <v>128</v>
      </c>
      <c r="D18" s="8">
        <f>'30 Agustus 2022'!E18</f>
        <v>5899</v>
      </c>
      <c r="E18" s="8">
        <f>F18+178</f>
        <v>5949</v>
      </c>
      <c r="F18" s="8">
        <f t="shared" si="0"/>
        <v>5771</v>
      </c>
      <c r="G18" s="8">
        <f t="shared" si="1"/>
        <v>5821</v>
      </c>
      <c r="H18" s="9">
        <f>'30 Agustus 2022'!I18</f>
        <v>17993</v>
      </c>
      <c r="I18" s="9">
        <v>17779</v>
      </c>
      <c r="J18" s="38"/>
      <c r="K18" s="20">
        <f t="shared" si="2"/>
        <v>-214</v>
      </c>
    </row>
    <row r="19" spans="1:11" ht="12.75">
      <c r="A19" s="10"/>
      <c r="B19" s="10"/>
      <c r="C19" s="10"/>
      <c r="D19" s="10"/>
      <c r="E19" s="10"/>
      <c r="F19" s="10"/>
      <c r="G19" s="10"/>
      <c r="H19" s="11"/>
      <c r="I19" s="10"/>
      <c r="J19" s="10"/>
    </row>
    <row r="20" spans="1:11" ht="15">
      <c r="A20" s="12" t="s">
        <v>26</v>
      </c>
      <c r="B20" s="10"/>
      <c r="C20" s="10"/>
      <c r="D20" s="10"/>
      <c r="E20" s="13"/>
      <c r="F20" s="10"/>
      <c r="G20" s="10"/>
      <c r="H20" s="10"/>
      <c r="I20" s="10"/>
      <c r="J20" s="10"/>
    </row>
    <row r="21" spans="1:11" ht="12.75">
      <c r="A21" s="14" t="s">
        <v>27</v>
      </c>
      <c r="B21" s="36" t="s">
        <v>28</v>
      </c>
      <c r="C21" s="34"/>
      <c r="D21" s="34"/>
      <c r="E21" s="34"/>
      <c r="F21" s="34"/>
      <c r="G21" s="34"/>
      <c r="H21" s="34"/>
      <c r="I21" s="34"/>
      <c r="J21" s="34"/>
    </row>
    <row r="22" spans="1:11" ht="12.75">
      <c r="A22" s="14" t="s">
        <v>29</v>
      </c>
      <c r="B22" s="36" t="s">
        <v>30</v>
      </c>
      <c r="C22" s="34"/>
      <c r="D22" s="34"/>
      <c r="E22" s="34"/>
      <c r="F22" s="34"/>
      <c r="G22" s="34"/>
      <c r="H22" s="34"/>
      <c r="I22" s="34"/>
      <c r="J22" s="34"/>
    </row>
    <row r="23" spans="1:11" ht="12.75">
      <c r="A23" s="14" t="s">
        <v>31</v>
      </c>
      <c r="B23" s="36" t="s">
        <v>32</v>
      </c>
      <c r="C23" s="34"/>
      <c r="D23" s="34"/>
      <c r="E23" s="34"/>
      <c r="F23" s="34"/>
      <c r="G23" s="34"/>
      <c r="H23" s="34"/>
      <c r="I23" s="34"/>
      <c r="J23" s="34"/>
    </row>
    <row r="24" spans="1:11" ht="12.75">
      <c r="A24" s="14" t="s">
        <v>33</v>
      </c>
      <c r="B24" s="41" t="s">
        <v>34</v>
      </c>
      <c r="C24" s="34"/>
      <c r="D24" s="34"/>
      <c r="E24" s="34"/>
      <c r="F24" s="34"/>
      <c r="G24" s="34"/>
      <c r="H24" s="34"/>
      <c r="I24" s="34"/>
      <c r="J24" s="34"/>
    </row>
    <row r="25" spans="1:11" ht="12.75">
      <c r="A25" s="14" t="s">
        <v>35</v>
      </c>
      <c r="B25" s="41" t="s">
        <v>36</v>
      </c>
      <c r="C25" s="34"/>
      <c r="D25" s="34"/>
      <c r="E25" s="34"/>
      <c r="F25" s="34"/>
      <c r="G25" s="34"/>
      <c r="H25" s="34"/>
      <c r="I25" s="34"/>
      <c r="J25" s="34"/>
    </row>
    <row r="26" spans="1:11" ht="12.75">
      <c r="A26" s="14" t="s">
        <v>37</v>
      </c>
      <c r="B26" s="42" t="s">
        <v>38</v>
      </c>
      <c r="C26" s="34"/>
      <c r="D26" s="34"/>
      <c r="E26" s="34"/>
      <c r="F26" s="34"/>
      <c r="G26" s="34"/>
      <c r="H26" s="34"/>
      <c r="I26" s="34"/>
      <c r="J26" s="34"/>
    </row>
    <row r="27" spans="1:11" ht="12.75">
      <c r="A27" s="14" t="s">
        <v>39</v>
      </c>
      <c r="B27" s="41" t="s">
        <v>40</v>
      </c>
      <c r="C27" s="34"/>
      <c r="D27" s="34"/>
      <c r="E27" s="34"/>
      <c r="F27" s="34"/>
      <c r="G27" s="34"/>
      <c r="H27" s="34"/>
      <c r="I27" s="34"/>
      <c r="J27" s="34"/>
    </row>
    <row r="28" spans="1:11" ht="14.25">
      <c r="A28" s="14" t="s">
        <v>41</v>
      </c>
      <c r="B28" s="49" t="s">
        <v>42</v>
      </c>
      <c r="C28" s="34"/>
      <c r="D28" s="34"/>
      <c r="E28" s="34"/>
      <c r="F28" s="34"/>
      <c r="G28" s="34"/>
      <c r="H28" s="34"/>
      <c r="I28" s="34"/>
      <c r="J28" s="34"/>
    </row>
    <row r="29" spans="1:11" ht="12.75">
      <c r="A29" s="14" t="s">
        <v>43</v>
      </c>
      <c r="B29" s="36" t="s">
        <v>44</v>
      </c>
      <c r="C29" s="34"/>
      <c r="D29" s="34"/>
      <c r="E29" s="34"/>
      <c r="F29" s="34"/>
      <c r="G29" s="34"/>
      <c r="H29" s="34"/>
      <c r="I29" s="34"/>
      <c r="J29" s="34"/>
    </row>
    <row r="30" spans="1:11" ht="12.75">
      <c r="A30" s="14" t="s">
        <v>45</v>
      </c>
      <c r="B30" s="36" t="s">
        <v>46</v>
      </c>
      <c r="C30" s="34"/>
      <c r="D30" s="34"/>
      <c r="E30" s="34"/>
      <c r="F30" s="34"/>
      <c r="G30" s="34"/>
      <c r="H30" s="34"/>
      <c r="I30" s="34"/>
      <c r="J30" s="34"/>
    </row>
    <row r="31" spans="1:11" ht="12.75">
      <c r="A31" s="14" t="s">
        <v>47</v>
      </c>
      <c r="B31" s="36" t="s">
        <v>48</v>
      </c>
      <c r="C31" s="34"/>
      <c r="D31" s="34"/>
      <c r="E31" s="34"/>
      <c r="F31" s="34"/>
      <c r="G31" s="34"/>
      <c r="H31" s="34"/>
      <c r="I31" s="34"/>
      <c r="J31" s="34"/>
    </row>
    <row r="32" spans="1:11" ht="12.75">
      <c r="A32" s="14" t="s">
        <v>49</v>
      </c>
      <c r="B32" s="50" t="s">
        <v>50</v>
      </c>
      <c r="C32" s="34"/>
      <c r="D32" s="34"/>
      <c r="E32" s="34"/>
      <c r="F32" s="34"/>
      <c r="G32" s="34"/>
      <c r="H32" s="34"/>
      <c r="I32" s="34"/>
      <c r="J32" s="34"/>
    </row>
    <row r="33" spans="1:10" ht="12.75">
      <c r="A33" s="19" t="s">
        <v>51</v>
      </c>
      <c r="B33" s="33" t="s">
        <v>52</v>
      </c>
      <c r="C33" s="34"/>
      <c r="D33" s="34"/>
      <c r="E33" s="34"/>
      <c r="F33" s="34"/>
      <c r="G33" s="34"/>
      <c r="H33" s="34"/>
      <c r="I33" s="34"/>
      <c r="J33" s="34"/>
    </row>
    <row r="34" spans="1:10" ht="12.75">
      <c r="A34" s="19" t="s">
        <v>53</v>
      </c>
      <c r="B34" s="35" t="s">
        <v>54</v>
      </c>
      <c r="C34" s="34"/>
      <c r="D34" s="34"/>
      <c r="E34" s="34"/>
      <c r="F34" s="34"/>
      <c r="G34" s="34"/>
      <c r="H34" s="34"/>
      <c r="I34" s="34"/>
      <c r="J34" s="34"/>
    </row>
    <row r="35" spans="1:10" ht="12.75">
      <c r="A35" s="19" t="s">
        <v>55</v>
      </c>
      <c r="B35" s="35" t="s">
        <v>56</v>
      </c>
      <c r="C35" s="34"/>
      <c r="D35" s="34"/>
      <c r="E35" s="34"/>
      <c r="F35" s="34"/>
      <c r="G35" s="34"/>
      <c r="H35" s="34"/>
      <c r="I35" s="34"/>
      <c r="J35" s="34"/>
    </row>
    <row r="36" spans="1:10" ht="12.75">
      <c r="A36" s="19" t="s">
        <v>57</v>
      </c>
      <c r="B36" s="36" t="s">
        <v>58</v>
      </c>
      <c r="C36" s="34"/>
      <c r="D36" s="34"/>
      <c r="E36" s="34"/>
      <c r="F36" s="34"/>
      <c r="G36" s="34"/>
      <c r="H36" s="34"/>
      <c r="I36" s="34"/>
      <c r="J36" s="34"/>
    </row>
    <row r="44" spans="1:10">
      <c r="B44" s="6" t="s">
        <v>13</v>
      </c>
      <c r="C44" s="22" t="s">
        <v>61</v>
      </c>
    </row>
    <row r="45" spans="1:10">
      <c r="B45" s="6" t="s">
        <v>15</v>
      </c>
      <c r="C45" s="22" t="s">
        <v>62</v>
      </c>
    </row>
    <row r="46" spans="1:10">
      <c r="B46" s="6" t="s">
        <v>16</v>
      </c>
      <c r="C46" s="22" t="s">
        <v>63</v>
      </c>
    </row>
    <row r="47" spans="1:10">
      <c r="B47" s="6" t="s">
        <v>17</v>
      </c>
      <c r="C47" s="22" t="s">
        <v>63</v>
      </c>
    </row>
    <row r="48" spans="1:10">
      <c r="B48" s="6" t="s">
        <v>18</v>
      </c>
      <c r="C48" s="22" t="s">
        <v>63</v>
      </c>
    </row>
    <row r="49" spans="2:6">
      <c r="B49" s="6" t="s">
        <v>19</v>
      </c>
      <c r="C49" s="22" t="s">
        <v>64</v>
      </c>
    </row>
    <row r="50" spans="2:6">
      <c r="B50" s="6" t="s">
        <v>20</v>
      </c>
      <c r="C50" s="22" t="s">
        <v>64</v>
      </c>
    </row>
    <row r="51" spans="2:6">
      <c r="B51" s="6" t="s">
        <v>21</v>
      </c>
      <c r="C51" s="22" t="s">
        <v>63</v>
      </c>
    </row>
    <row r="52" spans="2:6">
      <c r="B52" s="6" t="s">
        <v>22</v>
      </c>
      <c r="C52" s="22" t="s">
        <v>65</v>
      </c>
    </row>
    <row r="53" spans="2:6">
      <c r="B53" s="6" t="s">
        <v>23</v>
      </c>
      <c r="C53" s="22" t="s">
        <v>72</v>
      </c>
    </row>
    <row r="54" spans="2:6">
      <c r="B54" s="6" t="s">
        <v>24</v>
      </c>
      <c r="C54" s="22" t="s">
        <v>63</v>
      </c>
    </row>
    <row r="55" spans="2:6">
      <c r="B55" s="6" t="s">
        <v>25</v>
      </c>
      <c r="C55" s="22" t="s">
        <v>66</v>
      </c>
    </row>
    <row r="58" spans="2:6" ht="15">
      <c r="B58" s="12" t="s">
        <v>67</v>
      </c>
      <c r="C58" s="12" t="s">
        <v>68</v>
      </c>
      <c r="D58" s="12" t="s">
        <v>69</v>
      </c>
      <c r="E58" s="12" t="s">
        <v>70</v>
      </c>
      <c r="F58" s="23">
        <v>363968.51</v>
      </c>
    </row>
    <row r="59" spans="2:6" ht="14.25">
      <c r="B59" s="24">
        <v>1</v>
      </c>
      <c r="C59" s="25">
        <v>1233.6052741935484</v>
      </c>
      <c r="D59" s="25">
        <v>1549.6442748053871</v>
      </c>
      <c r="E59" s="25">
        <f t="shared" ref="E59:E89" si="3">C59-D59</f>
        <v>-316.03900061183867</v>
      </c>
      <c r="F59" s="26">
        <f t="shared" ref="F59:F89" si="4">F58+E59</f>
        <v>363652.4709993882</v>
      </c>
    </row>
    <row r="60" spans="2:6" ht="14.25">
      <c r="B60" s="24">
        <v>2</v>
      </c>
      <c r="C60" s="25">
        <v>1233.6052741935484</v>
      </c>
      <c r="D60" s="25">
        <v>1549.6442748053871</v>
      </c>
      <c r="E60" s="25">
        <f t="shared" si="3"/>
        <v>-316.03900061183867</v>
      </c>
      <c r="F60" s="26">
        <f t="shared" si="4"/>
        <v>363336.43199877639</v>
      </c>
    </row>
    <row r="61" spans="2:6" ht="14.25">
      <c r="B61" s="24">
        <v>3</v>
      </c>
      <c r="C61" s="25">
        <v>1233.6052741935484</v>
      </c>
      <c r="D61" s="25">
        <v>1549.6442748053871</v>
      </c>
      <c r="E61" s="25">
        <f t="shared" si="3"/>
        <v>-316.03900061183867</v>
      </c>
      <c r="F61" s="26">
        <f t="shared" si="4"/>
        <v>363020.39299816458</v>
      </c>
    </row>
    <row r="62" spans="2:6" ht="14.25">
      <c r="B62" s="24">
        <v>4</v>
      </c>
      <c r="C62" s="25">
        <v>1233.6052741935484</v>
      </c>
      <c r="D62" s="25">
        <v>1549.6442748053871</v>
      </c>
      <c r="E62" s="25">
        <f t="shared" si="3"/>
        <v>-316.03900061183867</v>
      </c>
      <c r="F62" s="26">
        <f t="shared" si="4"/>
        <v>362704.35399755277</v>
      </c>
    </row>
    <row r="63" spans="2:6" ht="14.25">
      <c r="B63" s="24">
        <v>5</v>
      </c>
      <c r="C63" s="25">
        <v>1233.6052741935484</v>
      </c>
      <c r="D63" s="25">
        <v>1549.6442748053871</v>
      </c>
      <c r="E63" s="25">
        <f t="shared" si="3"/>
        <v>-316.03900061183867</v>
      </c>
      <c r="F63" s="26">
        <f t="shared" si="4"/>
        <v>362388.31499694096</v>
      </c>
    </row>
    <row r="64" spans="2:6" ht="14.25">
      <c r="B64" s="24">
        <v>6</v>
      </c>
      <c r="C64" s="25">
        <v>1233.6052741935484</v>
      </c>
      <c r="D64" s="25">
        <v>1549.6442748053871</v>
      </c>
      <c r="E64" s="25">
        <f t="shared" si="3"/>
        <v>-316.03900061183867</v>
      </c>
      <c r="F64" s="26">
        <f t="shared" si="4"/>
        <v>362072.27599632915</v>
      </c>
    </row>
    <row r="65" spans="2:6" ht="14.25">
      <c r="B65" s="24">
        <v>7</v>
      </c>
      <c r="C65" s="25">
        <v>1233.6052741935484</v>
      </c>
      <c r="D65" s="25">
        <v>1549.6442748053871</v>
      </c>
      <c r="E65" s="25">
        <f t="shared" si="3"/>
        <v>-316.03900061183867</v>
      </c>
      <c r="F65" s="26">
        <f t="shared" si="4"/>
        <v>361756.23699571734</v>
      </c>
    </row>
    <row r="66" spans="2:6" ht="14.25">
      <c r="B66" s="24">
        <v>8</v>
      </c>
      <c r="C66" s="25">
        <v>1233.6052741935484</v>
      </c>
      <c r="D66" s="25">
        <v>1549.6442748053871</v>
      </c>
      <c r="E66" s="25">
        <f t="shared" si="3"/>
        <v>-316.03900061183867</v>
      </c>
      <c r="F66" s="26">
        <f t="shared" si="4"/>
        <v>361440.19799510553</v>
      </c>
    </row>
    <row r="67" spans="2:6" ht="14.25">
      <c r="B67" s="24">
        <v>9</v>
      </c>
      <c r="C67" s="25">
        <v>1233.6052741935484</v>
      </c>
      <c r="D67" s="25">
        <v>1549.6442748053871</v>
      </c>
      <c r="E67" s="25">
        <f t="shared" si="3"/>
        <v>-316.03900061183867</v>
      </c>
      <c r="F67" s="26">
        <f t="shared" si="4"/>
        <v>361124.15899449371</v>
      </c>
    </row>
    <row r="68" spans="2:6" ht="14.25">
      <c r="B68" s="24">
        <v>10</v>
      </c>
      <c r="C68" s="25">
        <v>1233.6052741935484</v>
      </c>
      <c r="D68" s="25">
        <v>1549.6442748053871</v>
      </c>
      <c r="E68" s="25">
        <f t="shared" si="3"/>
        <v>-316.03900061183867</v>
      </c>
      <c r="F68" s="26">
        <f t="shared" si="4"/>
        <v>360808.1199938819</v>
      </c>
    </row>
    <row r="69" spans="2:6" ht="14.25">
      <c r="B69" s="24">
        <v>11</v>
      </c>
      <c r="C69" s="25">
        <v>1233.6052741935484</v>
      </c>
      <c r="D69" s="25">
        <v>1549.6442748053871</v>
      </c>
      <c r="E69" s="25">
        <f t="shared" si="3"/>
        <v>-316.03900061183867</v>
      </c>
      <c r="F69" s="26">
        <f t="shared" si="4"/>
        <v>360492.08099327009</v>
      </c>
    </row>
    <row r="70" spans="2:6" ht="14.25">
      <c r="B70" s="24">
        <v>12</v>
      </c>
      <c r="C70" s="25">
        <v>1233.6052741935484</v>
      </c>
      <c r="D70" s="25">
        <v>1549.6442748053871</v>
      </c>
      <c r="E70" s="25">
        <f t="shared" si="3"/>
        <v>-316.03900061183867</v>
      </c>
      <c r="F70" s="26">
        <f t="shared" si="4"/>
        <v>360176.04199265828</v>
      </c>
    </row>
    <row r="71" spans="2:6" ht="14.25">
      <c r="B71" s="24">
        <v>13</v>
      </c>
      <c r="C71" s="25">
        <v>1233.6052741935484</v>
      </c>
      <c r="D71" s="25">
        <v>1549.6442748053871</v>
      </c>
      <c r="E71" s="25">
        <f t="shared" si="3"/>
        <v>-316.03900061183867</v>
      </c>
      <c r="F71" s="26">
        <f t="shared" si="4"/>
        <v>359860.00299204647</v>
      </c>
    </row>
    <row r="72" spans="2:6" ht="14.25">
      <c r="B72" s="24">
        <v>14</v>
      </c>
      <c r="C72" s="25">
        <v>1233.6052741935484</v>
      </c>
      <c r="D72" s="25">
        <v>1549.6442748053871</v>
      </c>
      <c r="E72" s="25">
        <f t="shared" si="3"/>
        <v>-316.03900061183867</v>
      </c>
      <c r="F72" s="26">
        <f t="shared" si="4"/>
        <v>359543.96399143466</v>
      </c>
    </row>
    <row r="73" spans="2:6" ht="14.25">
      <c r="B73" s="24">
        <v>15</v>
      </c>
      <c r="C73" s="25">
        <v>1233.6052741935484</v>
      </c>
      <c r="D73" s="25">
        <v>1549.6442748053871</v>
      </c>
      <c r="E73" s="25">
        <f t="shared" si="3"/>
        <v>-316.03900061183867</v>
      </c>
      <c r="F73" s="26">
        <f t="shared" si="4"/>
        <v>359227.92499082285</v>
      </c>
    </row>
    <row r="74" spans="2:6" ht="14.25">
      <c r="B74" s="24">
        <v>16</v>
      </c>
      <c r="C74" s="25">
        <v>1233.6052741935484</v>
      </c>
      <c r="D74" s="25">
        <v>1549.6442748053871</v>
      </c>
      <c r="E74" s="25">
        <f t="shared" si="3"/>
        <v>-316.03900061183867</v>
      </c>
      <c r="F74" s="26">
        <f t="shared" si="4"/>
        <v>358911.88599021104</v>
      </c>
    </row>
    <row r="75" spans="2:6" ht="14.25">
      <c r="B75" s="24">
        <v>17</v>
      </c>
      <c r="C75" s="25">
        <v>1233.6052741935484</v>
      </c>
      <c r="D75" s="25">
        <v>1549.6442748053871</v>
      </c>
      <c r="E75" s="25">
        <f t="shared" si="3"/>
        <v>-316.03900061183867</v>
      </c>
      <c r="F75" s="26">
        <f t="shared" si="4"/>
        <v>358595.84698959923</v>
      </c>
    </row>
    <row r="76" spans="2:6" ht="14.25">
      <c r="B76" s="24">
        <v>18</v>
      </c>
      <c r="C76" s="25">
        <v>1233.6052741935484</v>
      </c>
      <c r="D76" s="25">
        <v>1549.6442748053871</v>
      </c>
      <c r="E76" s="25">
        <f t="shared" si="3"/>
        <v>-316.03900061183867</v>
      </c>
      <c r="F76" s="26">
        <f t="shared" si="4"/>
        <v>358279.80798898742</v>
      </c>
    </row>
    <row r="77" spans="2:6" ht="14.25">
      <c r="B77" s="24">
        <v>19</v>
      </c>
      <c r="C77" s="25">
        <v>1233.6052741935484</v>
      </c>
      <c r="D77" s="25">
        <v>1549.6442748053871</v>
      </c>
      <c r="E77" s="25">
        <f t="shared" si="3"/>
        <v>-316.03900061183867</v>
      </c>
      <c r="F77" s="26">
        <f t="shared" si="4"/>
        <v>357963.76898837561</v>
      </c>
    </row>
    <row r="78" spans="2:6" ht="14.25">
      <c r="B78" s="24">
        <v>20</v>
      </c>
      <c r="C78" s="25">
        <v>1233.6052741935484</v>
      </c>
      <c r="D78" s="25">
        <v>1549.6442748053871</v>
      </c>
      <c r="E78" s="25">
        <f t="shared" si="3"/>
        <v>-316.03900061183867</v>
      </c>
      <c r="F78" s="26">
        <f t="shared" si="4"/>
        <v>357647.7299877638</v>
      </c>
    </row>
    <row r="79" spans="2:6" ht="14.25">
      <c r="B79" s="24">
        <v>21</v>
      </c>
      <c r="C79" s="25">
        <v>1233.6052741935484</v>
      </c>
      <c r="D79" s="25">
        <v>1549.6442748053871</v>
      </c>
      <c r="E79" s="25">
        <f t="shared" si="3"/>
        <v>-316.03900061183867</v>
      </c>
      <c r="F79" s="26">
        <f t="shared" si="4"/>
        <v>357331.69098715199</v>
      </c>
    </row>
    <row r="80" spans="2:6" ht="14.25">
      <c r="B80" s="24">
        <v>22</v>
      </c>
      <c r="C80" s="25">
        <v>1233.6052741935484</v>
      </c>
      <c r="D80" s="25">
        <v>1549.6442748053871</v>
      </c>
      <c r="E80" s="25">
        <f t="shared" si="3"/>
        <v>-316.03900061183867</v>
      </c>
      <c r="F80" s="26">
        <f t="shared" si="4"/>
        <v>357015.65198654018</v>
      </c>
    </row>
    <row r="81" spans="2:7" ht="14.25">
      <c r="B81" s="24">
        <v>23</v>
      </c>
      <c r="C81" s="25">
        <v>1233.6052741935484</v>
      </c>
      <c r="D81" s="25">
        <v>1549.6442748053871</v>
      </c>
      <c r="E81" s="25">
        <f t="shared" si="3"/>
        <v>-316.03900061183867</v>
      </c>
      <c r="F81" s="26">
        <f t="shared" si="4"/>
        <v>356699.61298592837</v>
      </c>
    </row>
    <row r="82" spans="2:7" ht="14.25">
      <c r="B82" s="24">
        <v>24</v>
      </c>
      <c r="C82" s="25">
        <v>1233.6052741935484</v>
      </c>
      <c r="D82" s="25">
        <v>1549.6442748053871</v>
      </c>
      <c r="E82" s="25">
        <f t="shared" si="3"/>
        <v>-316.03900061183867</v>
      </c>
      <c r="F82" s="26">
        <f t="shared" si="4"/>
        <v>356383.57398531656</v>
      </c>
    </row>
    <row r="83" spans="2:7" ht="14.25">
      <c r="B83" s="24">
        <v>25</v>
      </c>
      <c r="C83" s="25">
        <v>1233.6052741935484</v>
      </c>
      <c r="D83" s="25">
        <v>1549.6442748053871</v>
      </c>
      <c r="E83" s="25">
        <f t="shared" si="3"/>
        <v>-316.03900061183867</v>
      </c>
      <c r="F83" s="26">
        <f t="shared" si="4"/>
        <v>356067.53498470475</v>
      </c>
    </row>
    <row r="84" spans="2:7" ht="14.25">
      <c r="B84" s="24">
        <v>26</v>
      </c>
      <c r="C84" s="25">
        <v>1233.6052741935484</v>
      </c>
      <c r="D84" s="25">
        <v>1549.6442748053871</v>
      </c>
      <c r="E84" s="25">
        <f t="shared" si="3"/>
        <v>-316.03900061183867</v>
      </c>
      <c r="F84" s="26">
        <f t="shared" si="4"/>
        <v>355751.49598409294</v>
      </c>
    </row>
    <row r="85" spans="2:7" ht="14.25">
      <c r="B85" s="24">
        <v>27</v>
      </c>
      <c r="C85" s="25">
        <v>1233.6052741935484</v>
      </c>
      <c r="D85" s="25">
        <v>1549.6442748053871</v>
      </c>
      <c r="E85" s="25">
        <f t="shared" si="3"/>
        <v>-316.03900061183867</v>
      </c>
      <c r="F85" s="26">
        <f t="shared" si="4"/>
        <v>355435.45698348113</v>
      </c>
    </row>
    <row r="86" spans="2:7" ht="14.25">
      <c r="B86" s="24">
        <v>28</v>
      </c>
      <c r="C86" s="25">
        <v>1233.6052741935484</v>
      </c>
      <c r="D86" s="25">
        <v>1549.6442748053871</v>
      </c>
      <c r="E86" s="25">
        <f t="shared" si="3"/>
        <v>-316.03900061183867</v>
      </c>
      <c r="F86" s="26">
        <f t="shared" si="4"/>
        <v>355119.41798286932</v>
      </c>
    </row>
    <row r="87" spans="2:7" ht="14.25">
      <c r="B87" s="24">
        <v>29</v>
      </c>
      <c r="C87" s="25">
        <v>1233.6052741935484</v>
      </c>
      <c r="D87" s="25">
        <v>1549.6442748053871</v>
      </c>
      <c r="E87" s="25">
        <f t="shared" si="3"/>
        <v>-316.03900061183867</v>
      </c>
      <c r="F87" s="26">
        <f t="shared" si="4"/>
        <v>354803.37898225751</v>
      </c>
    </row>
    <row r="88" spans="2:7" ht="14.25">
      <c r="B88" s="24">
        <v>30</v>
      </c>
      <c r="C88" s="25">
        <v>1233.6052741935484</v>
      </c>
      <c r="D88" s="25">
        <v>1549.6442748053871</v>
      </c>
      <c r="E88" s="25">
        <f t="shared" si="3"/>
        <v>-316.03900061183867</v>
      </c>
      <c r="F88" s="26">
        <f t="shared" si="4"/>
        <v>354487.33998164569</v>
      </c>
    </row>
    <row r="89" spans="2:7" ht="14.25">
      <c r="B89" s="24">
        <v>31</v>
      </c>
      <c r="C89" s="25">
        <v>1233.6052741935484</v>
      </c>
      <c r="D89" s="25">
        <v>1549.6442748053871</v>
      </c>
      <c r="E89" s="25">
        <f t="shared" si="3"/>
        <v>-316.03900061183867</v>
      </c>
      <c r="F89" s="26">
        <f t="shared" si="4"/>
        <v>354171.30098103388</v>
      </c>
    </row>
    <row r="91" spans="2:7" ht="12.75">
      <c r="F91" s="22">
        <v>951</v>
      </c>
    </row>
    <row r="92" spans="2:7" ht="14.25">
      <c r="B92" s="24">
        <v>1</v>
      </c>
      <c r="C92" s="22">
        <v>192</v>
      </c>
      <c r="D92" s="22">
        <v>172</v>
      </c>
      <c r="E92" s="22">
        <f t="shared" ref="E92:E122" si="5">C92-D92</f>
        <v>20</v>
      </c>
      <c r="F92" s="22">
        <f t="shared" ref="F92:F122" si="6">F91+E92</f>
        <v>971</v>
      </c>
      <c r="G92" s="22">
        <f>E92:E119</f>
        <v>20</v>
      </c>
    </row>
    <row r="93" spans="2:7" ht="14.25">
      <c r="B93" s="24">
        <v>2</v>
      </c>
      <c r="C93" s="22">
        <v>192</v>
      </c>
      <c r="D93" s="22">
        <v>172</v>
      </c>
      <c r="E93" s="22">
        <f t="shared" si="5"/>
        <v>20</v>
      </c>
      <c r="F93" s="22">
        <f t="shared" si="6"/>
        <v>991</v>
      </c>
    </row>
    <row r="94" spans="2:7" ht="14.25">
      <c r="B94" s="24">
        <v>3</v>
      </c>
      <c r="C94" s="22">
        <v>192</v>
      </c>
      <c r="D94" s="22">
        <v>172</v>
      </c>
      <c r="E94" s="22">
        <f t="shared" si="5"/>
        <v>20</v>
      </c>
      <c r="F94" s="22">
        <f t="shared" si="6"/>
        <v>1011</v>
      </c>
    </row>
    <row r="95" spans="2:7" ht="14.25">
      <c r="B95" s="24">
        <v>4</v>
      </c>
      <c r="C95" s="22">
        <v>192</v>
      </c>
      <c r="D95" s="22">
        <v>172</v>
      </c>
      <c r="E95" s="22">
        <f t="shared" si="5"/>
        <v>20</v>
      </c>
      <c r="F95" s="22">
        <f t="shared" si="6"/>
        <v>1031</v>
      </c>
    </row>
    <row r="96" spans="2:7" ht="14.25">
      <c r="B96" s="24">
        <v>5</v>
      </c>
      <c r="C96" s="22">
        <v>192</v>
      </c>
      <c r="D96" s="22">
        <v>172</v>
      </c>
      <c r="E96" s="22">
        <f t="shared" si="5"/>
        <v>20</v>
      </c>
      <c r="F96" s="22">
        <f t="shared" si="6"/>
        <v>1051</v>
      </c>
    </row>
    <row r="97" spans="2:6" ht="14.25">
      <c r="B97" s="24">
        <v>6</v>
      </c>
      <c r="C97" s="22">
        <v>192</v>
      </c>
      <c r="D97" s="22">
        <v>172</v>
      </c>
      <c r="E97" s="22">
        <f t="shared" si="5"/>
        <v>20</v>
      </c>
      <c r="F97" s="22">
        <f t="shared" si="6"/>
        <v>1071</v>
      </c>
    </row>
    <row r="98" spans="2:6" ht="14.25">
      <c r="B98" s="24">
        <v>7</v>
      </c>
      <c r="C98" s="22">
        <v>192</v>
      </c>
      <c r="D98" s="22">
        <v>172</v>
      </c>
      <c r="E98" s="22">
        <f t="shared" si="5"/>
        <v>20</v>
      </c>
      <c r="F98" s="22">
        <f t="shared" si="6"/>
        <v>1091</v>
      </c>
    </row>
    <row r="99" spans="2:6" ht="14.25">
      <c r="B99" s="24">
        <v>8</v>
      </c>
      <c r="C99" s="22">
        <v>192</v>
      </c>
      <c r="D99" s="22">
        <v>172</v>
      </c>
      <c r="E99" s="22">
        <f t="shared" si="5"/>
        <v>20</v>
      </c>
      <c r="F99" s="22">
        <f t="shared" si="6"/>
        <v>1111</v>
      </c>
    </row>
    <row r="100" spans="2:6" ht="14.25">
      <c r="B100" s="24">
        <v>9</v>
      </c>
      <c r="C100" s="22">
        <v>192</v>
      </c>
      <c r="D100" s="22">
        <v>172</v>
      </c>
      <c r="E100" s="22">
        <f t="shared" si="5"/>
        <v>20</v>
      </c>
      <c r="F100" s="22">
        <f t="shared" si="6"/>
        <v>1131</v>
      </c>
    </row>
    <row r="101" spans="2:6" ht="14.25">
      <c r="B101" s="24">
        <v>10</v>
      </c>
      <c r="C101" s="22">
        <v>192</v>
      </c>
      <c r="D101" s="22">
        <v>172</v>
      </c>
      <c r="E101" s="22">
        <f t="shared" si="5"/>
        <v>20</v>
      </c>
      <c r="F101" s="22">
        <f t="shared" si="6"/>
        <v>1151</v>
      </c>
    </row>
    <row r="102" spans="2:6" ht="14.25">
      <c r="B102" s="24">
        <v>11</v>
      </c>
      <c r="C102" s="22">
        <v>192</v>
      </c>
      <c r="D102" s="22">
        <v>172</v>
      </c>
      <c r="E102" s="22">
        <f t="shared" si="5"/>
        <v>20</v>
      </c>
      <c r="F102" s="22">
        <f t="shared" si="6"/>
        <v>1171</v>
      </c>
    </row>
    <row r="103" spans="2:6" ht="14.25">
      <c r="B103" s="24">
        <v>12</v>
      </c>
      <c r="C103" s="22">
        <v>192</v>
      </c>
      <c r="D103" s="22">
        <v>172</v>
      </c>
      <c r="E103" s="22">
        <f t="shared" si="5"/>
        <v>20</v>
      </c>
      <c r="F103" s="22">
        <f t="shared" si="6"/>
        <v>1191</v>
      </c>
    </row>
    <row r="104" spans="2:6" ht="14.25">
      <c r="B104" s="24">
        <v>13</v>
      </c>
      <c r="C104" s="22">
        <v>192</v>
      </c>
      <c r="D104" s="22">
        <v>172</v>
      </c>
      <c r="E104" s="22">
        <f t="shared" si="5"/>
        <v>20</v>
      </c>
      <c r="F104" s="22">
        <f t="shared" si="6"/>
        <v>1211</v>
      </c>
    </row>
    <row r="105" spans="2:6" ht="14.25">
      <c r="B105" s="24">
        <v>14</v>
      </c>
      <c r="C105" s="22">
        <v>192</v>
      </c>
      <c r="D105" s="22">
        <v>172</v>
      </c>
      <c r="E105" s="22">
        <f t="shared" si="5"/>
        <v>20</v>
      </c>
      <c r="F105" s="22">
        <f t="shared" si="6"/>
        <v>1231</v>
      </c>
    </row>
    <row r="106" spans="2:6" ht="14.25">
      <c r="B106" s="24">
        <v>15</v>
      </c>
      <c r="C106" s="22">
        <v>192</v>
      </c>
      <c r="D106" s="22">
        <v>172</v>
      </c>
      <c r="E106" s="22">
        <f t="shared" si="5"/>
        <v>20</v>
      </c>
      <c r="F106" s="22">
        <f t="shared" si="6"/>
        <v>1251</v>
      </c>
    </row>
    <row r="107" spans="2:6" ht="14.25">
      <c r="B107" s="24">
        <v>16</v>
      </c>
      <c r="C107" s="22">
        <v>192</v>
      </c>
      <c r="D107" s="22">
        <v>172</v>
      </c>
      <c r="E107" s="22">
        <f t="shared" si="5"/>
        <v>20</v>
      </c>
      <c r="F107" s="22">
        <f t="shared" si="6"/>
        <v>1271</v>
      </c>
    </row>
    <row r="108" spans="2:6" ht="14.25">
      <c r="B108" s="24">
        <v>17</v>
      </c>
      <c r="C108" s="22">
        <v>192</v>
      </c>
      <c r="D108" s="22">
        <v>172</v>
      </c>
      <c r="E108" s="22">
        <f t="shared" si="5"/>
        <v>20</v>
      </c>
      <c r="F108" s="22">
        <f t="shared" si="6"/>
        <v>1291</v>
      </c>
    </row>
    <row r="109" spans="2:6" ht="14.25">
      <c r="B109" s="24">
        <v>18</v>
      </c>
      <c r="C109" s="22">
        <v>192</v>
      </c>
      <c r="D109" s="22">
        <v>172</v>
      </c>
      <c r="E109" s="22">
        <f t="shared" si="5"/>
        <v>20</v>
      </c>
      <c r="F109" s="22">
        <f t="shared" si="6"/>
        <v>1311</v>
      </c>
    </row>
    <row r="110" spans="2:6" ht="14.25">
      <c r="B110" s="24">
        <v>19</v>
      </c>
      <c r="C110" s="22">
        <v>192</v>
      </c>
      <c r="D110" s="22">
        <v>172</v>
      </c>
      <c r="E110" s="22">
        <f t="shared" si="5"/>
        <v>20</v>
      </c>
      <c r="F110" s="22">
        <f t="shared" si="6"/>
        <v>1331</v>
      </c>
    </row>
    <row r="111" spans="2:6" ht="14.25">
      <c r="B111" s="24">
        <v>20</v>
      </c>
      <c r="C111" s="22">
        <v>192</v>
      </c>
      <c r="D111" s="22">
        <v>172</v>
      </c>
      <c r="E111" s="22">
        <f t="shared" si="5"/>
        <v>20</v>
      </c>
      <c r="F111" s="22">
        <f t="shared" si="6"/>
        <v>1351</v>
      </c>
    </row>
    <row r="112" spans="2:6" ht="14.25">
      <c r="B112" s="24">
        <v>21</v>
      </c>
      <c r="C112" s="22">
        <v>192</v>
      </c>
      <c r="D112" s="22">
        <v>172</v>
      </c>
      <c r="E112" s="22">
        <f t="shared" si="5"/>
        <v>20</v>
      </c>
      <c r="F112" s="22">
        <f t="shared" si="6"/>
        <v>1371</v>
      </c>
    </row>
    <row r="113" spans="2:7" ht="14.25">
      <c r="B113" s="24">
        <v>22</v>
      </c>
      <c r="C113" s="22">
        <v>192</v>
      </c>
      <c r="D113" s="22">
        <v>172</v>
      </c>
      <c r="E113" s="22">
        <f t="shared" si="5"/>
        <v>20</v>
      </c>
      <c r="F113" s="22">
        <f t="shared" si="6"/>
        <v>1391</v>
      </c>
    </row>
    <row r="114" spans="2:7" ht="14.25">
      <c r="B114" s="24">
        <v>23</v>
      </c>
      <c r="C114" s="22">
        <v>192</v>
      </c>
      <c r="D114" s="22">
        <v>172</v>
      </c>
      <c r="E114" s="22">
        <f t="shared" si="5"/>
        <v>20</v>
      </c>
      <c r="F114" s="22">
        <f t="shared" si="6"/>
        <v>1411</v>
      </c>
    </row>
    <row r="115" spans="2:7" ht="14.25">
      <c r="B115" s="24">
        <v>24</v>
      </c>
      <c r="C115" s="22">
        <v>192</v>
      </c>
      <c r="D115" s="22">
        <v>172</v>
      </c>
      <c r="E115" s="22">
        <f t="shared" si="5"/>
        <v>20</v>
      </c>
      <c r="F115" s="22">
        <f t="shared" si="6"/>
        <v>1431</v>
      </c>
    </row>
    <row r="116" spans="2:7" ht="14.25">
      <c r="B116" s="24">
        <v>25</v>
      </c>
      <c r="C116" s="22">
        <v>192</v>
      </c>
      <c r="D116" s="22">
        <v>172</v>
      </c>
      <c r="E116" s="22">
        <f t="shared" si="5"/>
        <v>20</v>
      </c>
      <c r="F116" s="22">
        <f t="shared" si="6"/>
        <v>1451</v>
      </c>
    </row>
    <row r="117" spans="2:7" ht="14.25">
      <c r="B117" s="24">
        <v>26</v>
      </c>
      <c r="C117" s="22">
        <v>192</v>
      </c>
      <c r="D117" s="22">
        <v>172</v>
      </c>
      <c r="E117" s="22">
        <f t="shared" si="5"/>
        <v>20</v>
      </c>
      <c r="F117" s="22">
        <f t="shared" si="6"/>
        <v>1471</v>
      </c>
      <c r="G117" s="22">
        <f>SUM(E92:E117)</f>
        <v>520</v>
      </c>
    </row>
    <row r="118" spans="2:7" ht="14.25">
      <c r="B118" s="24">
        <v>27</v>
      </c>
      <c r="C118" s="22">
        <v>192</v>
      </c>
      <c r="D118" s="22">
        <v>172</v>
      </c>
      <c r="E118" s="22">
        <f t="shared" si="5"/>
        <v>20</v>
      </c>
      <c r="F118" s="22">
        <f t="shared" si="6"/>
        <v>1491</v>
      </c>
      <c r="G118" s="22">
        <f>G117+C118+F91</f>
        <v>1663</v>
      </c>
    </row>
    <row r="119" spans="2:7" ht="14.25">
      <c r="B119" s="24">
        <v>28</v>
      </c>
      <c r="C119" s="22">
        <v>192</v>
      </c>
      <c r="D119" s="22">
        <v>172</v>
      </c>
      <c r="E119" s="22">
        <f t="shared" si="5"/>
        <v>20</v>
      </c>
      <c r="F119" s="22">
        <f t="shared" si="6"/>
        <v>1511</v>
      </c>
      <c r="G119" s="22">
        <f>F118+C119</f>
        <v>1683</v>
      </c>
    </row>
    <row r="120" spans="2:7" ht="14.25">
      <c r="B120" s="24">
        <v>29</v>
      </c>
      <c r="C120" s="22">
        <v>192</v>
      </c>
      <c r="D120" s="22">
        <v>172</v>
      </c>
      <c r="E120" s="22">
        <f t="shared" si="5"/>
        <v>20</v>
      </c>
      <c r="F120" s="22">
        <f t="shared" si="6"/>
        <v>1531</v>
      </c>
    </row>
    <row r="121" spans="2:7" ht="14.25">
      <c r="B121" s="24">
        <v>30</v>
      </c>
      <c r="C121" s="22">
        <v>192</v>
      </c>
      <c r="D121" s="22">
        <v>172</v>
      </c>
      <c r="E121" s="22">
        <f t="shared" si="5"/>
        <v>20</v>
      </c>
      <c r="F121" s="22">
        <f t="shared" si="6"/>
        <v>1551</v>
      </c>
      <c r="G121" s="22">
        <f>F120+C121</f>
        <v>1723</v>
      </c>
    </row>
    <row r="122" spans="2:7" ht="14.25">
      <c r="B122" s="24">
        <v>31</v>
      </c>
      <c r="C122" s="22">
        <v>192</v>
      </c>
      <c r="D122" s="22">
        <v>172</v>
      </c>
      <c r="E122" s="22">
        <f t="shared" si="5"/>
        <v>20</v>
      </c>
      <c r="F122" s="22">
        <f t="shared" si="6"/>
        <v>1571</v>
      </c>
    </row>
  </sheetData>
  <mergeCells count="27">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2:J32"/>
    <mergeCell ref="B33:J33"/>
    <mergeCell ref="B34:J34"/>
    <mergeCell ref="B35:J35"/>
    <mergeCell ref="B36:J36"/>
    <mergeCell ref="B30:J30"/>
    <mergeCell ref="B31:J31"/>
    <mergeCell ref="B25:J25"/>
    <mergeCell ref="B26:J26"/>
    <mergeCell ref="B27:J27"/>
    <mergeCell ref="B28:J28"/>
    <mergeCell ref="B29:J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1.42578125" customWidth="1"/>
  </cols>
  <sheetData>
    <row r="1" spans="1:11" ht="18">
      <c r="A1" s="43" t="s">
        <v>0</v>
      </c>
      <c r="B1" s="34"/>
      <c r="C1" s="34"/>
      <c r="D1" s="34"/>
      <c r="E1" s="34"/>
      <c r="F1" s="34"/>
      <c r="G1" s="34"/>
      <c r="H1" s="34"/>
      <c r="I1" s="34"/>
      <c r="J1" s="34"/>
    </row>
    <row r="2" spans="1:11" ht="18">
      <c r="A2" s="43" t="s">
        <v>1</v>
      </c>
      <c r="B2" s="34"/>
      <c r="C2" s="34"/>
      <c r="D2" s="34"/>
      <c r="E2" s="34"/>
      <c r="F2" s="34"/>
      <c r="G2" s="34"/>
      <c r="H2" s="34"/>
      <c r="I2" s="34"/>
      <c r="J2" s="34"/>
    </row>
    <row r="3" spans="1:11">
      <c r="A3" s="44"/>
      <c r="B3" s="45"/>
      <c r="C3" s="1"/>
      <c r="D3" s="1"/>
      <c r="E3" s="1"/>
      <c r="F3" s="1"/>
      <c r="G3" s="1"/>
      <c r="H3" s="1"/>
      <c r="I3" s="2"/>
      <c r="J3" s="27" t="s">
        <v>73</v>
      </c>
    </row>
    <row r="4" spans="1:11">
      <c r="A4" s="46" t="s">
        <v>2</v>
      </c>
      <c r="B4" s="46" t="s">
        <v>3</v>
      </c>
      <c r="C4" s="46" t="s">
        <v>4</v>
      </c>
      <c r="D4" s="37" t="s">
        <v>5</v>
      </c>
      <c r="E4" s="38"/>
      <c r="F4" s="37" t="s">
        <v>6</v>
      </c>
      <c r="G4" s="38"/>
      <c r="H4" s="37" t="s">
        <v>7</v>
      </c>
      <c r="I4" s="38"/>
      <c r="J4" s="48" t="s">
        <v>8</v>
      </c>
    </row>
    <row r="5" spans="1:11" ht="27.75" customHeight="1">
      <c r="A5" s="47"/>
      <c r="B5" s="47"/>
      <c r="C5" s="47"/>
      <c r="D5" s="4" t="s">
        <v>9</v>
      </c>
      <c r="E5" s="4" t="s">
        <v>10</v>
      </c>
      <c r="F5" s="4" t="s">
        <v>9</v>
      </c>
      <c r="G5" s="4" t="s">
        <v>10</v>
      </c>
      <c r="H5" s="4" t="s">
        <v>9</v>
      </c>
      <c r="I5" s="4" t="s">
        <v>10</v>
      </c>
      <c r="J5" s="47"/>
    </row>
    <row r="6" spans="1:11">
      <c r="A6" s="5">
        <v>-1</v>
      </c>
      <c r="B6" s="5">
        <v>-2</v>
      </c>
      <c r="C6" s="5">
        <v>-3</v>
      </c>
      <c r="D6" s="5">
        <v>-4</v>
      </c>
      <c r="E6" s="5">
        <v>-5</v>
      </c>
      <c r="F6" s="4" t="s">
        <v>11</v>
      </c>
      <c r="G6" s="4" t="s">
        <v>12</v>
      </c>
      <c r="H6" s="5">
        <v>-8</v>
      </c>
      <c r="I6" s="5">
        <v>-9</v>
      </c>
      <c r="J6" s="5">
        <v>-10</v>
      </c>
    </row>
    <row r="7" spans="1:11">
      <c r="A7" s="4">
        <v>1</v>
      </c>
      <c r="B7" s="6" t="s">
        <v>13</v>
      </c>
      <c r="C7" s="7">
        <v>1550</v>
      </c>
      <c r="D7" s="8">
        <f>'31 Agustus 2022'!E7</f>
        <v>355721.02999999997</v>
      </c>
      <c r="E7" s="8">
        <f>F7+1827.86</f>
        <v>355998.88999999996</v>
      </c>
      <c r="F7" s="8">
        <f t="shared" ref="F7:F18" si="0">D7-C7</f>
        <v>354171.02999999997</v>
      </c>
      <c r="G7" s="8">
        <f t="shared" ref="G7:G18" si="1">E7-C7</f>
        <v>354448.88999999996</v>
      </c>
      <c r="H7" s="9">
        <f>'31 Agustus 2022'!I7</f>
        <v>12221</v>
      </c>
      <c r="I7" s="9">
        <v>12221</v>
      </c>
      <c r="J7" s="39" t="s">
        <v>74</v>
      </c>
      <c r="K7" s="20">
        <f t="shared" ref="K7:K18" si="2">I7-H7</f>
        <v>0</v>
      </c>
    </row>
    <row r="8" spans="1:11">
      <c r="A8" s="4">
        <v>2</v>
      </c>
      <c r="B8" s="6" t="s">
        <v>15</v>
      </c>
      <c r="C8" s="7">
        <v>953</v>
      </c>
      <c r="D8" s="8">
        <f>'31 Agustus 2022'!E8</f>
        <v>329</v>
      </c>
      <c r="E8" s="8">
        <v>346.54</v>
      </c>
      <c r="F8" s="8">
        <f t="shared" si="0"/>
        <v>-624</v>
      </c>
      <c r="G8" s="8">
        <f t="shared" si="1"/>
        <v>-606.46</v>
      </c>
      <c r="H8" s="9">
        <f>'31 Agustus 2022'!I8</f>
        <v>10091</v>
      </c>
      <c r="I8" s="9">
        <v>10083</v>
      </c>
      <c r="J8" s="40"/>
      <c r="K8" s="20">
        <f t="shared" si="2"/>
        <v>-8</v>
      </c>
    </row>
    <row r="9" spans="1:11">
      <c r="A9" s="4">
        <v>3</v>
      </c>
      <c r="B9" s="6" t="s">
        <v>16</v>
      </c>
      <c r="C9" s="7">
        <v>101.47</v>
      </c>
      <c r="D9" s="8">
        <f>'31 Agustus 2022'!E9</f>
        <v>55.47</v>
      </c>
      <c r="E9" s="21">
        <v>45.33</v>
      </c>
      <c r="F9" s="8">
        <f t="shared" si="0"/>
        <v>-46</v>
      </c>
      <c r="G9" s="8">
        <f t="shared" si="1"/>
        <v>-56.14</v>
      </c>
      <c r="H9" s="9">
        <f>'31 Agustus 2022'!I9</f>
        <v>14731</v>
      </c>
      <c r="I9" s="9">
        <v>14731</v>
      </c>
      <c r="J9" s="40"/>
      <c r="K9" s="20">
        <f t="shared" si="2"/>
        <v>0</v>
      </c>
    </row>
    <row r="10" spans="1:11">
      <c r="A10" s="4">
        <v>4</v>
      </c>
      <c r="B10" s="6" t="s">
        <v>17</v>
      </c>
      <c r="C10" s="7">
        <v>26.62</v>
      </c>
      <c r="D10" s="8">
        <f>'31 Agustus 2022'!E10</f>
        <v>15.06</v>
      </c>
      <c r="E10" s="21">
        <v>12.08</v>
      </c>
      <c r="F10" s="8">
        <f t="shared" si="0"/>
        <v>-11.56</v>
      </c>
      <c r="G10" s="8">
        <f t="shared" si="1"/>
        <v>-14.540000000000001</v>
      </c>
      <c r="H10" s="9">
        <f>'31 Agustus 2022'!I10</f>
        <v>37746</v>
      </c>
      <c r="I10" s="9">
        <v>37604</v>
      </c>
      <c r="J10" s="40"/>
      <c r="K10" s="20">
        <f t="shared" si="2"/>
        <v>-142</v>
      </c>
    </row>
    <row r="11" spans="1:11">
      <c r="A11" s="4">
        <v>5</v>
      </c>
      <c r="B11" s="6" t="s">
        <v>18</v>
      </c>
      <c r="C11" s="7">
        <v>23.9</v>
      </c>
      <c r="D11" s="8">
        <f>'31 Agustus 2022'!E11</f>
        <v>17.420000000000002</v>
      </c>
      <c r="E11" s="21">
        <v>14.69</v>
      </c>
      <c r="F11" s="8">
        <f t="shared" si="0"/>
        <v>-6.4799999999999969</v>
      </c>
      <c r="G11" s="8">
        <f t="shared" si="1"/>
        <v>-9.2099999999999991</v>
      </c>
      <c r="H11" s="9">
        <f>'31 Agustus 2022'!I11</f>
        <v>24764</v>
      </c>
      <c r="I11" s="9">
        <v>24443</v>
      </c>
      <c r="J11" s="40"/>
      <c r="K11" s="20">
        <f t="shared" si="2"/>
        <v>-321</v>
      </c>
    </row>
    <row r="12" spans="1:11">
      <c r="A12" s="4">
        <v>6</v>
      </c>
      <c r="B12" s="6" t="s">
        <v>19</v>
      </c>
      <c r="C12" s="7">
        <v>13</v>
      </c>
      <c r="D12" s="8">
        <f>'31 Agustus 2022'!E12</f>
        <v>8.36</v>
      </c>
      <c r="E12" s="21">
        <v>6.92</v>
      </c>
      <c r="F12" s="8">
        <f t="shared" si="0"/>
        <v>-4.6400000000000006</v>
      </c>
      <c r="G12" s="8">
        <f t="shared" si="1"/>
        <v>-6.08</v>
      </c>
      <c r="H12" s="9">
        <v>53846</v>
      </c>
      <c r="I12" s="9">
        <v>55471</v>
      </c>
      <c r="J12" s="40"/>
      <c r="K12" s="20">
        <f t="shared" si="2"/>
        <v>1625</v>
      </c>
    </row>
    <row r="13" spans="1:11">
      <c r="A13" s="4">
        <v>7</v>
      </c>
      <c r="B13" s="6" t="s">
        <v>20</v>
      </c>
      <c r="C13" s="7">
        <v>32.770000000000003</v>
      </c>
      <c r="D13" s="8">
        <f>'31 Agustus 2022'!E13</f>
        <v>15.34</v>
      </c>
      <c r="E13" s="21">
        <v>16.72</v>
      </c>
      <c r="F13" s="8">
        <f t="shared" si="0"/>
        <v>-17.430000000000003</v>
      </c>
      <c r="G13" s="8">
        <f t="shared" si="1"/>
        <v>-16.050000000000004</v>
      </c>
      <c r="H13" s="9">
        <f>'31 Agustus 2022'!I13</f>
        <v>71921</v>
      </c>
      <c r="I13" s="9">
        <v>73350</v>
      </c>
      <c r="J13" s="40"/>
      <c r="K13" s="20">
        <f t="shared" si="2"/>
        <v>1429</v>
      </c>
    </row>
    <row r="14" spans="1:11">
      <c r="A14" s="4">
        <v>8</v>
      </c>
      <c r="B14" s="6" t="s">
        <v>21</v>
      </c>
      <c r="C14" s="7">
        <v>36.35</v>
      </c>
      <c r="D14" s="8">
        <f>'31 Agustus 2022'!E14</f>
        <v>23.07</v>
      </c>
      <c r="E14" s="21">
        <v>18.940000000000001</v>
      </c>
      <c r="F14" s="8">
        <f t="shared" si="0"/>
        <v>-13.280000000000001</v>
      </c>
      <c r="G14" s="8">
        <f t="shared" si="1"/>
        <v>-17.41</v>
      </c>
      <c r="H14" s="9">
        <f>'31 Agustus 2022'!I14</f>
        <v>149286</v>
      </c>
      <c r="I14" s="9">
        <v>149286</v>
      </c>
      <c r="J14" s="40"/>
      <c r="K14" s="20">
        <f t="shared" si="2"/>
        <v>0</v>
      </c>
    </row>
    <row r="15" spans="1:11">
      <c r="A15" s="4">
        <v>9</v>
      </c>
      <c r="B15" s="6" t="s">
        <v>22</v>
      </c>
      <c r="C15" s="7">
        <v>172</v>
      </c>
      <c r="D15" s="8">
        <f>'31 Agustus 2022'!E15</f>
        <v>1730</v>
      </c>
      <c r="E15" s="21">
        <f>F15+173.42</f>
        <v>1731.42</v>
      </c>
      <c r="F15" s="8">
        <f t="shared" si="0"/>
        <v>1558</v>
      </c>
      <c r="G15" s="8">
        <f t="shared" si="1"/>
        <v>1559.42</v>
      </c>
      <c r="H15" s="9">
        <f>'31 Agustus 2022'!I15</f>
        <v>41471</v>
      </c>
      <c r="I15" s="9">
        <v>41329</v>
      </c>
      <c r="J15" s="40"/>
      <c r="K15" s="20">
        <f t="shared" si="2"/>
        <v>-142</v>
      </c>
    </row>
    <row r="16" spans="1:11">
      <c r="A16" s="4">
        <v>10</v>
      </c>
      <c r="B16" s="6" t="s">
        <v>23</v>
      </c>
      <c r="C16" s="7">
        <v>173</v>
      </c>
      <c r="D16" s="8">
        <f>'31 Agustus 2022'!E16</f>
        <v>240.79999999999998</v>
      </c>
      <c r="E16" s="21">
        <f>F16+156.39</f>
        <v>224.18999999999997</v>
      </c>
      <c r="F16" s="8">
        <f t="shared" si="0"/>
        <v>67.799999999999983</v>
      </c>
      <c r="G16" s="8">
        <f t="shared" si="1"/>
        <v>51.189999999999969</v>
      </c>
      <c r="H16" s="9">
        <f>'31 Agustus 2022'!I16</f>
        <v>30671</v>
      </c>
      <c r="I16" s="9">
        <v>30500</v>
      </c>
      <c r="J16" s="40"/>
      <c r="K16" s="20">
        <f t="shared" si="2"/>
        <v>-171</v>
      </c>
    </row>
    <row r="17" spans="1:11">
      <c r="A17" s="4">
        <v>11</v>
      </c>
      <c r="B17" s="6" t="s">
        <v>24</v>
      </c>
      <c r="C17" s="7">
        <v>199</v>
      </c>
      <c r="D17" s="8">
        <f>'31 Agustus 2022'!E17</f>
        <v>113.22</v>
      </c>
      <c r="E17" s="21">
        <v>94.7</v>
      </c>
      <c r="F17" s="8">
        <f t="shared" si="0"/>
        <v>-85.78</v>
      </c>
      <c r="G17" s="8">
        <f t="shared" si="1"/>
        <v>-104.3</v>
      </c>
      <c r="H17" s="9">
        <f>'31 Agustus 2022'!I17</f>
        <v>14500</v>
      </c>
      <c r="I17" s="9">
        <v>14500</v>
      </c>
      <c r="J17" s="40"/>
      <c r="K17" s="20">
        <f t="shared" si="2"/>
        <v>0</v>
      </c>
    </row>
    <row r="18" spans="1:11">
      <c r="A18" s="4">
        <v>12</v>
      </c>
      <c r="B18" s="6" t="s">
        <v>25</v>
      </c>
      <c r="C18" s="7">
        <v>128</v>
      </c>
      <c r="D18" s="8">
        <f>'31 Agustus 2022'!E18</f>
        <v>5949</v>
      </c>
      <c r="E18" s="8">
        <f>F18+92</f>
        <v>5913</v>
      </c>
      <c r="F18" s="8">
        <f t="shared" si="0"/>
        <v>5821</v>
      </c>
      <c r="G18" s="8">
        <f t="shared" si="1"/>
        <v>5785</v>
      </c>
      <c r="H18" s="9">
        <f>'31 Agustus 2022'!I18</f>
        <v>17779</v>
      </c>
      <c r="I18" s="9">
        <v>17707</v>
      </c>
      <c r="J18" s="38"/>
      <c r="K18" s="20">
        <f t="shared" si="2"/>
        <v>-72</v>
      </c>
    </row>
    <row r="19" spans="1:11" ht="12.75">
      <c r="A19" s="10"/>
      <c r="B19" s="10"/>
      <c r="C19" s="10"/>
      <c r="D19" s="10"/>
      <c r="E19" s="10"/>
      <c r="F19" s="10"/>
      <c r="G19" s="10"/>
      <c r="H19" s="11"/>
      <c r="I19" s="10"/>
      <c r="J19" s="10"/>
    </row>
    <row r="20" spans="1:11" ht="15">
      <c r="A20" s="12" t="s">
        <v>26</v>
      </c>
      <c r="B20" s="10"/>
      <c r="C20" s="10"/>
      <c r="D20" s="10"/>
      <c r="E20" s="13"/>
      <c r="F20" s="10"/>
      <c r="G20" s="10"/>
      <c r="H20" s="10"/>
      <c r="I20" s="10"/>
      <c r="J20" s="10"/>
    </row>
    <row r="21" spans="1:11" ht="12.75">
      <c r="A21" s="14" t="s">
        <v>27</v>
      </c>
      <c r="B21" s="36" t="s">
        <v>28</v>
      </c>
      <c r="C21" s="34"/>
      <c r="D21" s="34"/>
      <c r="E21" s="34"/>
      <c r="F21" s="34"/>
      <c r="G21" s="34"/>
      <c r="H21" s="34"/>
      <c r="I21" s="34"/>
      <c r="J21" s="34"/>
    </row>
    <row r="22" spans="1:11" ht="12.75">
      <c r="A22" s="14" t="s">
        <v>29</v>
      </c>
      <c r="B22" s="36" t="s">
        <v>30</v>
      </c>
      <c r="C22" s="34"/>
      <c r="D22" s="34"/>
      <c r="E22" s="34"/>
      <c r="F22" s="34"/>
      <c r="G22" s="34"/>
      <c r="H22" s="34"/>
      <c r="I22" s="34"/>
      <c r="J22" s="34"/>
    </row>
    <row r="23" spans="1:11" ht="12.75">
      <c r="A23" s="14" t="s">
        <v>31</v>
      </c>
      <c r="B23" s="36" t="s">
        <v>32</v>
      </c>
      <c r="C23" s="34"/>
      <c r="D23" s="34"/>
      <c r="E23" s="34"/>
      <c r="F23" s="34"/>
      <c r="G23" s="34"/>
      <c r="H23" s="34"/>
      <c r="I23" s="34"/>
      <c r="J23" s="34"/>
    </row>
    <row r="24" spans="1:11" ht="12.75">
      <c r="A24" s="14" t="s">
        <v>33</v>
      </c>
      <c r="B24" s="41" t="s">
        <v>34</v>
      </c>
      <c r="C24" s="34"/>
      <c r="D24" s="34"/>
      <c r="E24" s="34"/>
      <c r="F24" s="34"/>
      <c r="G24" s="34"/>
      <c r="H24" s="34"/>
      <c r="I24" s="34"/>
      <c r="J24" s="34"/>
    </row>
    <row r="25" spans="1:11" ht="12.75">
      <c r="A25" s="14" t="s">
        <v>35</v>
      </c>
      <c r="B25" s="41" t="s">
        <v>36</v>
      </c>
      <c r="C25" s="34"/>
      <c r="D25" s="34"/>
      <c r="E25" s="34"/>
      <c r="F25" s="34"/>
      <c r="G25" s="34"/>
      <c r="H25" s="34"/>
      <c r="I25" s="34"/>
      <c r="J25" s="34"/>
    </row>
    <row r="26" spans="1:11" ht="12.75">
      <c r="A26" s="14" t="s">
        <v>37</v>
      </c>
      <c r="B26" s="42" t="s">
        <v>38</v>
      </c>
      <c r="C26" s="34"/>
      <c r="D26" s="34"/>
      <c r="E26" s="34"/>
      <c r="F26" s="34"/>
      <c r="G26" s="34"/>
      <c r="H26" s="34"/>
      <c r="I26" s="34"/>
      <c r="J26" s="34"/>
    </row>
    <row r="27" spans="1:11" ht="12.75">
      <c r="A27" s="14" t="s">
        <v>39</v>
      </c>
      <c r="B27" s="41" t="s">
        <v>40</v>
      </c>
      <c r="C27" s="34"/>
      <c r="D27" s="34"/>
      <c r="E27" s="34"/>
      <c r="F27" s="34"/>
      <c r="G27" s="34"/>
      <c r="H27" s="34"/>
      <c r="I27" s="34"/>
      <c r="J27" s="34"/>
    </row>
    <row r="28" spans="1:11" ht="14.25">
      <c r="A28" s="14" t="s">
        <v>41</v>
      </c>
      <c r="B28" s="49" t="s">
        <v>42</v>
      </c>
      <c r="C28" s="34"/>
      <c r="D28" s="34"/>
      <c r="E28" s="34"/>
      <c r="F28" s="34"/>
      <c r="G28" s="34"/>
      <c r="H28" s="34"/>
      <c r="I28" s="34"/>
      <c r="J28" s="34"/>
    </row>
    <row r="29" spans="1:11" ht="12.75">
      <c r="A29" s="14" t="s">
        <v>43</v>
      </c>
      <c r="B29" s="36" t="s">
        <v>44</v>
      </c>
      <c r="C29" s="34"/>
      <c r="D29" s="34"/>
      <c r="E29" s="34"/>
      <c r="F29" s="34"/>
      <c r="G29" s="34"/>
      <c r="H29" s="34"/>
      <c r="I29" s="34"/>
      <c r="J29" s="34"/>
    </row>
    <row r="30" spans="1:11" ht="12.75">
      <c r="A30" s="14" t="s">
        <v>45</v>
      </c>
      <c r="B30" s="36" t="s">
        <v>46</v>
      </c>
      <c r="C30" s="34"/>
      <c r="D30" s="34"/>
      <c r="E30" s="34"/>
      <c r="F30" s="34"/>
      <c r="G30" s="34"/>
      <c r="H30" s="34"/>
      <c r="I30" s="34"/>
      <c r="J30" s="34"/>
    </row>
    <row r="31" spans="1:11" ht="12.75">
      <c r="A31" s="14" t="s">
        <v>47</v>
      </c>
      <c r="B31" s="36" t="s">
        <v>48</v>
      </c>
      <c r="C31" s="34"/>
      <c r="D31" s="34"/>
      <c r="E31" s="34"/>
      <c r="F31" s="34"/>
      <c r="G31" s="34"/>
      <c r="H31" s="34"/>
      <c r="I31" s="34"/>
      <c r="J31" s="34"/>
    </row>
    <row r="32" spans="1:11" ht="12.75">
      <c r="A32" s="14" t="s">
        <v>49</v>
      </c>
      <c r="B32" s="50" t="s">
        <v>50</v>
      </c>
      <c r="C32" s="34"/>
      <c r="D32" s="34"/>
      <c r="E32" s="34"/>
      <c r="F32" s="34"/>
      <c r="G32" s="34"/>
      <c r="H32" s="34"/>
      <c r="I32" s="34"/>
      <c r="J32" s="34"/>
    </row>
    <row r="33" spans="1:10" ht="12.75">
      <c r="A33" s="19" t="s">
        <v>51</v>
      </c>
      <c r="B33" s="33" t="s">
        <v>52</v>
      </c>
      <c r="C33" s="34"/>
      <c r="D33" s="34"/>
      <c r="E33" s="34"/>
      <c r="F33" s="34"/>
      <c r="G33" s="34"/>
      <c r="H33" s="34"/>
      <c r="I33" s="34"/>
      <c r="J33" s="34"/>
    </row>
    <row r="34" spans="1:10" ht="12.75">
      <c r="A34" s="19" t="s">
        <v>53</v>
      </c>
      <c r="B34" s="35" t="s">
        <v>54</v>
      </c>
      <c r="C34" s="34"/>
      <c r="D34" s="34"/>
      <c r="E34" s="34"/>
      <c r="F34" s="34"/>
      <c r="G34" s="34"/>
      <c r="H34" s="34"/>
      <c r="I34" s="34"/>
      <c r="J34" s="34"/>
    </row>
    <row r="35" spans="1:10" ht="12.75">
      <c r="A35" s="19" t="s">
        <v>55</v>
      </c>
      <c r="B35" s="35" t="s">
        <v>56</v>
      </c>
      <c r="C35" s="34"/>
      <c r="D35" s="34"/>
      <c r="E35" s="34"/>
      <c r="F35" s="34"/>
      <c r="G35" s="34"/>
      <c r="H35" s="34"/>
      <c r="I35" s="34"/>
      <c r="J35" s="34"/>
    </row>
    <row r="36" spans="1:10" ht="12.75">
      <c r="A36" s="19" t="s">
        <v>57</v>
      </c>
      <c r="B36" s="36" t="s">
        <v>58</v>
      </c>
      <c r="C36" s="34"/>
      <c r="D36" s="34"/>
      <c r="E36" s="34"/>
      <c r="F36" s="34"/>
      <c r="G36" s="34"/>
      <c r="H36" s="34"/>
      <c r="I36" s="34"/>
      <c r="J36" s="34"/>
    </row>
    <row r="37" spans="1:10" ht="12.75">
      <c r="A37" s="19" t="s">
        <v>75</v>
      </c>
      <c r="B37" s="28" t="s">
        <v>76</v>
      </c>
    </row>
    <row r="44" spans="1:10">
      <c r="B44" s="6" t="s">
        <v>13</v>
      </c>
      <c r="C44" s="22" t="s">
        <v>61</v>
      </c>
    </row>
    <row r="45" spans="1:10">
      <c r="B45" s="6" t="s">
        <v>15</v>
      </c>
      <c r="C45" s="22" t="s">
        <v>62</v>
      </c>
    </row>
    <row r="46" spans="1:10">
      <c r="B46" s="6" t="s">
        <v>16</v>
      </c>
      <c r="C46" s="22" t="s">
        <v>63</v>
      </c>
    </row>
    <row r="47" spans="1:10">
      <c r="B47" s="6" t="s">
        <v>17</v>
      </c>
      <c r="C47" s="22" t="s">
        <v>63</v>
      </c>
    </row>
    <row r="48" spans="1:10">
      <c r="B48" s="6" t="s">
        <v>18</v>
      </c>
      <c r="C48" s="22" t="s">
        <v>63</v>
      </c>
    </row>
    <row r="49" spans="2:6">
      <c r="B49" s="6" t="s">
        <v>19</v>
      </c>
      <c r="C49" s="22" t="s">
        <v>64</v>
      </c>
    </row>
    <row r="50" spans="2:6">
      <c r="B50" s="6" t="s">
        <v>20</v>
      </c>
      <c r="C50" s="22" t="s">
        <v>64</v>
      </c>
    </row>
    <row r="51" spans="2:6">
      <c r="B51" s="6" t="s">
        <v>21</v>
      </c>
      <c r="C51" s="22" t="s">
        <v>63</v>
      </c>
    </row>
    <row r="52" spans="2:6">
      <c r="B52" s="6" t="s">
        <v>22</v>
      </c>
      <c r="C52" s="22" t="s">
        <v>65</v>
      </c>
    </row>
    <row r="53" spans="2:6">
      <c r="B53" s="6" t="s">
        <v>23</v>
      </c>
      <c r="C53" s="22" t="s">
        <v>72</v>
      </c>
    </row>
    <row r="54" spans="2:6">
      <c r="B54" s="6" t="s">
        <v>24</v>
      </c>
      <c r="C54" s="22" t="s">
        <v>63</v>
      </c>
    </row>
    <row r="55" spans="2:6">
      <c r="B55" s="6" t="s">
        <v>25</v>
      </c>
      <c r="C55" s="22" t="s">
        <v>66</v>
      </c>
    </row>
    <row r="58" spans="2:6" ht="15">
      <c r="B58" s="12" t="s">
        <v>67</v>
      </c>
      <c r="C58" s="12" t="s">
        <v>68</v>
      </c>
      <c r="D58" s="12" t="s">
        <v>69</v>
      </c>
      <c r="E58" s="12" t="s">
        <v>70</v>
      </c>
      <c r="F58" s="23">
        <v>363968.51</v>
      </c>
    </row>
    <row r="59" spans="2:6" ht="14.25">
      <c r="B59" s="24">
        <v>1</v>
      </c>
      <c r="C59" s="25">
        <v>1233.6052741935484</v>
      </c>
      <c r="D59" s="25">
        <v>1549.6442748053871</v>
      </c>
      <c r="E59" s="25">
        <f t="shared" ref="E59:E89" si="3">C59-D59</f>
        <v>-316.03900061183867</v>
      </c>
      <c r="F59" s="26">
        <f t="shared" ref="F59:F89" si="4">F58+E59</f>
        <v>363652.4709993882</v>
      </c>
    </row>
    <row r="60" spans="2:6" ht="14.25">
      <c r="B60" s="24">
        <v>2</v>
      </c>
      <c r="C60" s="25">
        <v>1233.6052741935484</v>
      </c>
      <c r="D60" s="25">
        <v>1549.6442748053871</v>
      </c>
      <c r="E60" s="25">
        <f t="shared" si="3"/>
        <v>-316.03900061183867</v>
      </c>
      <c r="F60" s="26">
        <f t="shared" si="4"/>
        <v>363336.43199877639</v>
      </c>
    </row>
    <row r="61" spans="2:6" ht="14.25">
      <c r="B61" s="24">
        <v>3</v>
      </c>
      <c r="C61" s="25">
        <v>1233.6052741935484</v>
      </c>
      <c r="D61" s="25">
        <v>1549.6442748053871</v>
      </c>
      <c r="E61" s="25">
        <f t="shared" si="3"/>
        <v>-316.03900061183867</v>
      </c>
      <c r="F61" s="26">
        <f t="shared" si="4"/>
        <v>363020.39299816458</v>
      </c>
    </row>
    <row r="62" spans="2:6" ht="14.25">
      <c r="B62" s="24">
        <v>4</v>
      </c>
      <c r="C62" s="25">
        <v>1233.6052741935484</v>
      </c>
      <c r="D62" s="25">
        <v>1549.6442748053871</v>
      </c>
      <c r="E62" s="25">
        <f t="shared" si="3"/>
        <v>-316.03900061183867</v>
      </c>
      <c r="F62" s="26">
        <f t="shared" si="4"/>
        <v>362704.35399755277</v>
      </c>
    </row>
    <row r="63" spans="2:6" ht="14.25">
      <c r="B63" s="24">
        <v>5</v>
      </c>
      <c r="C63" s="25">
        <v>1233.6052741935484</v>
      </c>
      <c r="D63" s="25">
        <v>1549.6442748053871</v>
      </c>
      <c r="E63" s="25">
        <f t="shared" si="3"/>
        <v>-316.03900061183867</v>
      </c>
      <c r="F63" s="26">
        <f t="shared" si="4"/>
        <v>362388.31499694096</v>
      </c>
    </row>
    <row r="64" spans="2:6" ht="14.25">
      <c r="B64" s="24">
        <v>6</v>
      </c>
      <c r="C64" s="25">
        <v>1233.6052741935484</v>
      </c>
      <c r="D64" s="25">
        <v>1549.6442748053871</v>
      </c>
      <c r="E64" s="25">
        <f t="shared" si="3"/>
        <v>-316.03900061183867</v>
      </c>
      <c r="F64" s="26">
        <f t="shared" si="4"/>
        <v>362072.27599632915</v>
      </c>
    </row>
    <row r="65" spans="2:6" ht="14.25">
      <c r="B65" s="24">
        <v>7</v>
      </c>
      <c r="C65" s="25">
        <v>1233.6052741935484</v>
      </c>
      <c r="D65" s="25">
        <v>1549.6442748053871</v>
      </c>
      <c r="E65" s="25">
        <f t="shared" si="3"/>
        <v>-316.03900061183867</v>
      </c>
      <c r="F65" s="26">
        <f t="shared" si="4"/>
        <v>361756.23699571734</v>
      </c>
    </row>
    <row r="66" spans="2:6" ht="14.25">
      <c r="B66" s="24">
        <v>8</v>
      </c>
      <c r="C66" s="25">
        <v>1233.6052741935484</v>
      </c>
      <c r="D66" s="25">
        <v>1549.6442748053871</v>
      </c>
      <c r="E66" s="25">
        <f t="shared" si="3"/>
        <v>-316.03900061183867</v>
      </c>
      <c r="F66" s="26">
        <f t="shared" si="4"/>
        <v>361440.19799510553</v>
      </c>
    </row>
    <row r="67" spans="2:6" ht="14.25">
      <c r="B67" s="24">
        <v>9</v>
      </c>
      <c r="C67" s="25">
        <v>1233.6052741935484</v>
      </c>
      <c r="D67" s="25">
        <v>1549.6442748053871</v>
      </c>
      <c r="E67" s="25">
        <f t="shared" si="3"/>
        <v>-316.03900061183867</v>
      </c>
      <c r="F67" s="26">
        <f t="shared" si="4"/>
        <v>361124.15899449371</v>
      </c>
    </row>
    <row r="68" spans="2:6" ht="14.25">
      <c r="B68" s="24">
        <v>10</v>
      </c>
      <c r="C68" s="25">
        <v>1233.6052741935484</v>
      </c>
      <c r="D68" s="25">
        <v>1549.6442748053871</v>
      </c>
      <c r="E68" s="25">
        <f t="shared" si="3"/>
        <v>-316.03900061183867</v>
      </c>
      <c r="F68" s="26">
        <f t="shared" si="4"/>
        <v>360808.1199938819</v>
      </c>
    </row>
    <row r="69" spans="2:6" ht="14.25">
      <c r="B69" s="24">
        <v>11</v>
      </c>
      <c r="C69" s="25">
        <v>1233.6052741935484</v>
      </c>
      <c r="D69" s="25">
        <v>1549.6442748053871</v>
      </c>
      <c r="E69" s="25">
        <f t="shared" si="3"/>
        <v>-316.03900061183867</v>
      </c>
      <c r="F69" s="26">
        <f t="shared" si="4"/>
        <v>360492.08099327009</v>
      </c>
    </row>
    <row r="70" spans="2:6" ht="14.25">
      <c r="B70" s="24">
        <v>12</v>
      </c>
      <c r="C70" s="25">
        <v>1233.6052741935484</v>
      </c>
      <c r="D70" s="25">
        <v>1549.6442748053871</v>
      </c>
      <c r="E70" s="25">
        <f t="shared" si="3"/>
        <v>-316.03900061183867</v>
      </c>
      <c r="F70" s="26">
        <f t="shared" si="4"/>
        <v>360176.04199265828</v>
      </c>
    </row>
    <row r="71" spans="2:6" ht="14.25">
      <c r="B71" s="24">
        <v>13</v>
      </c>
      <c r="C71" s="25">
        <v>1233.6052741935484</v>
      </c>
      <c r="D71" s="25">
        <v>1549.6442748053871</v>
      </c>
      <c r="E71" s="25">
        <f t="shared" si="3"/>
        <v>-316.03900061183867</v>
      </c>
      <c r="F71" s="26">
        <f t="shared" si="4"/>
        <v>359860.00299204647</v>
      </c>
    </row>
    <row r="72" spans="2:6" ht="14.25">
      <c r="B72" s="24">
        <v>14</v>
      </c>
      <c r="C72" s="25">
        <v>1233.6052741935484</v>
      </c>
      <c r="D72" s="25">
        <v>1549.6442748053871</v>
      </c>
      <c r="E72" s="25">
        <f t="shared" si="3"/>
        <v>-316.03900061183867</v>
      </c>
      <c r="F72" s="26">
        <f t="shared" si="4"/>
        <v>359543.96399143466</v>
      </c>
    </row>
    <row r="73" spans="2:6" ht="14.25">
      <c r="B73" s="24">
        <v>15</v>
      </c>
      <c r="C73" s="25">
        <v>1233.6052741935484</v>
      </c>
      <c r="D73" s="25">
        <v>1549.6442748053871</v>
      </c>
      <c r="E73" s="25">
        <f t="shared" si="3"/>
        <v>-316.03900061183867</v>
      </c>
      <c r="F73" s="26">
        <f t="shared" si="4"/>
        <v>359227.92499082285</v>
      </c>
    </row>
    <row r="74" spans="2:6" ht="14.25">
      <c r="B74" s="24">
        <v>16</v>
      </c>
      <c r="C74" s="25">
        <v>1233.6052741935484</v>
      </c>
      <c r="D74" s="25">
        <v>1549.6442748053871</v>
      </c>
      <c r="E74" s="25">
        <f t="shared" si="3"/>
        <v>-316.03900061183867</v>
      </c>
      <c r="F74" s="26">
        <f t="shared" si="4"/>
        <v>358911.88599021104</v>
      </c>
    </row>
    <row r="75" spans="2:6" ht="14.25">
      <c r="B75" s="24">
        <v>17</v>
      </c>
      <c r="C75" s="25">
        <v>1233.6052741935484</v>
      </c>
      <c r="D75" s="25">
        <v>1549.6442748053871</v>
      </c>
      <c r="E75" s="25">
        <f t="shared" si="3"/>
        <v>-316.03900061183867</v>
      </c>
      <c r="F75" s="26">
        <f t="shared" si="4"/>
        <v>358595.84698959923</v>
      </c>
    </row>
    <row r="76" spans="2:6" ht="14.25">
      <c r="B76" s="24">
        <v>18</v>
      </c>
      <c r="C76" s="25">
        <v>1233.6052741935484</v>
      </c>
      <c r="D76" s="25">
        <v>1549.6442748053871</v>
      </c>
      <c r="E76" s="25">
        <f t="shared" si="3"/>
        <v>-316.03900061183867</v>
      </c>
      <c r="F76" s="26">
        <f t="shared" si="4"/>
        <v>358279.80798898742</v>
      </c>
    </row>
    <row r="77" spans="2:6" ht="14.25">
      <c r="B77" s="24">
        <v>19</v>
      </c>
      <c r="C77" s="25">
        <v>1233.6052741935484</v>
      </c>
      <c r="D77" s="25">
        <v>1549.6442748053871</v>
      </c>
      <c r="E77" s="25">
        <f t="shared" si="3"/>
        <v>-316.03900061183867</v>
      </c>
      <c r="F77" s="26">
        <f t="shared" si="4"/>
        <v>357963.76898837561</v>
      </c>
    </row>
    <row r="78" spans="2:6" ht="14.25">
      <c r="B78" s="24">
        <v>20</v>
      </c>
      <c r="C78" s="25">
        <v>1233.6052741935484</v>
      </c>
      <c r="D78" s="25">
        <v>1549.6442748053871</v>
      </c>
      <c r="E78" s="25">
        <f t="shared" si="3"/>
        <v>-316.03900061183867</v>
      </c>
      <c r="F78" s="26">
        <f t="shared" si="4"/>
        <v>357647.7299877638</v>
      </c>
    </row>
    <row r="79" spans="2:6" ht="14.25">
      <c r="B79" s="24">
        <v>21</v>
      </c>
      <c r="C79" s="25">
        <v>1233.6052741935484</v>
      </c>
      <c r="D79" s="25">
        <v>1549.6442748053871</v>
      </c>
      <c r="E79" s="25">
        <f t="shared" si="3"/>
        <v>-316.03900061183867</v>
      </c>
      <c r="F79" s="26">
        <f t="shared" si="4"/>
        <v>357331.69098715199</v>
      </c>
    </row>
    <row r="80" spans="2:6" ht="14.25">
      <c r="B80" s="24">
        <v>22</v>
      </c>
      <c r="C80" s="25">
        <v>1233.6052741935484</v>
      </c>
      <c r="D80" s="25">
        <v>1549.6442748053871</v>
      </c>
      <c r="E80" s="25">
        <f t="shared" si="3"/>
        <v>-316.03900061183867</v>
      </c>
      <c r="F80" s="26">
        <f t="shared" si="4"/>
        <v>357015.65198654018</v>
      </c>
    </row>
    <row r="81" spans="2:7" ht="14.25">
      <c r="B81" s="24">
        <v>23</v>
      </c>
      <c r="C81" s="25">
        <v>1233.6052741935484</v>
      </c>
      <c r="D81" s="25">
        <v>1549.6442748053871</v>
      </c>
      <c r="E81" s="25">
        <f t="shared" si="3"/>
        <v>-316.03900061183867</v>
      </c>
      <c r="F81" s="26">
        <f t="shared" si="4"/>
        <v>356699.61298592837</v>
      </c>
    </row>
    <row r="82" spans="2:7" ht="14.25">
      <c r="B82" s="24">
        <v>24</v>
      </c>
      <c r="C82" s="25">
        <v>1233.6052741935484</v>
      </c>
      <c r="D82" s="25">
        <v>1549.6442748053871</v>
      </c>
      <c r="E82" s="25">
        <f t="shared" si="3"/>
        <v>-316.03900061183867</v>
      </c>
      <c r="F82" s="26">
        <f t="shared" si="4"/>
        <v>356383.57398531656</v>
      </c>
    </row>
    <row r="83" spans="2:7" ht="14.25">
      <c r="B83" s="24">
        <v>25</v>
      </c>
      <c r="C83" s="25">
        <v>1233.6052741935484</v>
      </c>
      <c r="D83" s="25">
        <v>1549.6442748053871</v>
      </c>
      <c r="E83" s="25">
        <f t="shared" si="3"/>
        <v>-316.03900061183867</v>
      </c>
      <c r="F83" s="26">
        <f t="shared" si="4"/>
        <v>356067.53498470475</v>
      </c>
    </row>
    <row r="84" spans="2:7" ht="14.25">
      <c r="B84" s="24">
        <v>26</v>
      </c>
      <c r="C84" s="25">
        <v>1233.6052741935484</v>
      </c>
      <c r="D84" s="25">
        <v>1549.6442748053871</v>
      </c>
      <c r="E84" s="25">
        <f t="shared" si="3"/>
        <v>-316.03900061183867</v>
      </c>
      <c r="F84" s="26">
        <f t="shared" si="4"/>
        <v>355751.49598409294</v>
      </c>
    </row>
    <row r="85" spans="2:7" ht="14.25">
      <c r="B85" s="24">
        <v>27</v>
      </c>
      <c r="C85" s="25">
        <v>1233.6052741935484</v>
      </c>
      <c r="D85" s="25">
        <v>1549.6442748053871</v>
      </c>
      <c r="E85" s="25">
        <f t="shared" si="3"/>
        <v>-316.03900061183867</v>
      </c>
      <c r="F85" s="26">
        <f t="shared" si="4"/>
        <v>355435.45698348113</v>
      </c>
    </row>
    <row r="86" spans="2:7" ht="14.25">
      <c r="B86" s="24">
        <v>28</v>
      </c>
      <c r="C86" s="25">
        <v>1233.6052741935484</v>
      </c>
      <c r="D86" s="25">
        <v>1549.6442748053871</v>
      </c>
      <c r="E86" s="25">
        <f t="shared" si="3"/>
        <v>-316.03900061183867</v>
      </c>
      <c r="F86" s="26">
        <f t="shared" si="4"/>
        <v>355119.41798286932</v>
      </c>
    </row>
    <row r="87" spans="2:7" ht="14.25">
      <c r="B87" s="24">
        <v>29</v>
      </c>
      <c r="C87" s="25">
        <v>1233.6052741935484</v>
      </c>
      <c r="D87" s="25">
        <v>1549.6442748053871</v>
      </c>
      <c r="E87" s="25">
        <f t="shared" si="3"/>
        <v>-316.03900061183867</v>
      </c>
      <c r="F87" s="26">
        <f t="shared" si="4"/>
        <v>354803.37898225751</v>
      </c>
    </row>
    <row r="88" spans="2:7" ht="14.25">
      <c r="B88" s="24">
        <v>30</v>
      </c>
      <c r="C88" s="25">
        <v>1233.6052741935484</v>
      </c>
      <c r="D88" s="25">
        <v>1549.6442748053871</v>
      </c>
      <c r="E88" s="25">
        <f t="shared" si="3"/>
        <v>-316.03900061183867</v>
      </c>
      <c r="F88" s="26">
        <f t="shared" si="4"/>
        <v>354487.33998164569</v>
      </c>
    </row>
    <row r="89" spans="2:7" ht="14.25">
      <c r="B89" s="24">
        <v>31</v>
      </c>
      <c r="C89" s="25">
        <v>1233.6052741935484</v>
      </c>
      <c r="D89" s="25">
        <v>1549.6442748053871</v>
      </c>
      <c r="E89" s="25">
        <f t="shared" si="3"/>
        <v>-316.03900061183867</v>
      </c>
      <c r="F89" s="26">
        <f t="shared" si="4"/>
        <v>354171.30098103388</v>
      </c>
    </row>
    <row r="91" spans="2:7" ht="12.75">
      <c r="F91" s="22">
        <v>951</v>
      </c>
    </row>
    <row r="92" spans="2:7" ht="14.25">
      <c r="B92" s="24">
        <v>1</v>
      </c>
      <c r="C92" s="22">
        <v>192</v>
      </c>
      <c r="D92" s="22">
        <v>172</v>
      </c>
      <c r="E92" s="22">
        <f t="shared" ref="E92:E122" si="5">C92-D92</f>
        <v>20</v>
      </c>
      <c r="F92" s="22">
        <f t="shared" ref="F92:F122" si="6">F91+E92</f>
        <v>971</v>
      </c>
      <c r="G92" s="22">
        <f>E92:E119</f>
        <v>20</v>
      </c>
    </row>
    <row r="93" spans="2:7" ht="14.25">
      <c r="B93" s="24">
        <v>2</v>
      </c>
      <c r="C93" s="22">
        <v>192</v>
      </c>
      <c r="D93" s="22">
        <v>172</v>
      </c>
      <c r="E93" s="22">
        <f t="shared" si="5"/>
        <v>20</v>
      </c>
      <c r="F93" s="22">
        <f t="shared" si="6"/>
        <v>991</v>
      </c>
    </row>
    <row r="94" spans="2:7" ht="14.25">
      <c r="B94" s="24">
        <v>3</v>
      </c>
      <c r="C94" s="22">
        <v>192</v>
      </c>
      <c r="D94" s="22">
        <v>172</v>
      </c>
      <c r="E94" s="22">
        <f t="shared" si="5"/>
        <v>20</v>
      </c>
      <c r="F94" s="22">
        <f t="shared" si="6"/>
        <v>1011</v>
      </c>
    </row>
    <row r="95" spans="2:7" ht="14.25">
      <c r="B95" s="24">
        <v>4</v>
      </c>
      <c r="C95" s="22">
        <v>192</v>
      </c>
      <c r="D95" s="22">
        <v>172</v>
      </c>
      <c r="E95" s="22">
        <f t="shared" si="5"/>
        <v>20</v>
      </c>
      <c r="F95" s="22">
        <f t="shared" si="6"/>
        <v>1031</v>
      </c>
    </row>
    <row r="96" spans="2:7" ht="14.25">
      <c r="B96" s="24">
        <v>5</v>
      </c>
      <c r="C96" s="22">
        <v>192</v>
      </c>
      <c r="D96" s="22">
        <v>172</v>
      </c>
      <c r="E96" s="22">
        <f t="shared" si="5"/>
        <v>20</v>
      </c>
      <c r="F96" s="22">
        <f t="shared" si="6"/>
        <v>1051</v>
      </c>
    </row>
    <row r="97" spans="2:6" ht="14.25">
      <c r="B97" s="24">
        <v>6</v>
      </c>
      <c r="C97" s="22">
        <v>192</v>
      </c>
      <c r="D97" s="22">
        <v>172</v>
      </c>
      <c r="E97" s="22">
        <f t="shared" si="5"/>
        <v>20</v>
      </c>
      <c r="F97" s="22">
        <f t="shared" si="6"/>
        <v>1071</v>
      </c>
    </row>
    <row r="98" spans="2:6" ht="14.25">
      <c r="B98" s="24">
        <v>7</v>
      </c>
      <c r="C98" s="22">
        <v>192</v>
      </c>
      <c r="D98" s="22">
        <v>172</v>
      </c>
      <c r="E98" s="22">
        <f t="shared" si="5"/>
        <v>20</v>
      </c>
      <c r="F98" s="22">
        <f t="shared" si="6"/>
        <v>1091</v>
      </c>
    </row>
    <row r="99" spans="2:6" ht="14.25">
      <c r="B99" s="24">
        <v>8</v>
      </c>
      <c r="C99" s="22">
        <v>192</v>
      </c>
      <c r="D99" s="22">
        <v>172</v>
      </c>
      <c r="E99" s="22">
        <f t="shared" si="5"/>
        <v>20</v>
      </c>
      <c r="F99" s="22">
        <f t="shared" si="6"/>
        <v>1111</v>
      </c>
    </row>
    <row r="100" spans="2:6" ht="14.25">
      <c r="B100" s="24">
        <v>9</v>
      </c>
      <c r="C100" s="22">
        <v>192</v>
      </c>
      <c r="D100" s="22">
        <v>172</v>
      </c>
      <c r="E100" s="22">
        <f t="shared" si="5"/>
        <v>20</v>
      </c>
      <c r="F100" s="22">
        <f t="shared" si="6"/>
        <v>1131</v>
      </c>
    </row>
    <row r="101" spans="2:6" ht="14.25">
      <c r="B101" s="24">
        <v>10</v>
      </c>
      <c r="C101" s="22">
        <v>192</v>
      </c>
      <c r="D101" s="22">
        <v>172</v>
      </c>
      <c r="E101" s="22">
        <f t="shared" si="5"/>
        <v>20</v>
      </c>
      <c r="F101" s="22">
        <f t="shared" si="6"/>
        <v>1151</v>
      </c>
    </row>
    <row r="102" spans="2:6" ht="14.25">
      <c r="B102" s="24">
        <v>11</v>
      </c>
      <c r="C102" s="22">
        <v>192</v>
      </c>
      <c r="D102" s="22">
        <v>172</v>
      </c>
      <c r="E102" s="22">
        <f t="shared" si="5"/>
        <v>20</v>
      </c>
      <c r="F102" s="22">
        <f t="shared" si="6"/>
        <v>1171</v>
      </c>
    </row>
    <row r="103" spans="2:6" ht="14.25">
      <c r="B103" s="24">
        <v>12</v>
      </c>
      <c r="C103" s="22">
        <v>192</v>
      </c>
      <c r="D103" s="22">
        <v>172</v>
      </c>
      <c r="E103" s="22">
        <f t="shared" si="5"/>
        <v>20</v>
      </c>
      <c r="F103" s="22">
        <f t="shared" si="6"/>
        <v>1191</v>
      </c>
    </row>
    <row r="104" spans="2:6" ht="14.25">
      <c r="B104" s="24">
        <v>13</v>
      </c>
      <c r="C104" s="22">
        <v>192</v>
      </c>
      <c r="D104" s="22">
        <v>172</v>
      </c>
      <c r="E104" s="22">
        <f t="shared" si="5"/>
        <v>20</v>
      </c>
      <c r="F104" s="22">
        <f t="shared" si="6"/>
        <v>1211</v>
      </c>
    </row>
    <row r="105" spans="2:6" ht="14.25">
      <c r="B105" s="24">
        <v>14</v>
      </c>
      <c r="C105" s="22">
        <v>192</v>
      </c>
      <c r="D105" s="22">
        <v>172</v>
      </c>
      <c r="E105" s="22">
        <f t="shared" si="5"/>
        <v>20</v>
      </c>
      <c r="F105" s="22">
        <f t="shared" si="6"/>
        <v>1231</v>
      </c>
    </row>
    <row r="106" spans="2:6" ht="14.25">
      <c r="B106" s="24">
        <v>15</v>
      </c>
      <c r="C106" s="22">
        <v>192</v>
      </c>
      <c r="D106" s="22">
        <v>172</v>
      </c>
      <c r="E106" s="22">
        <f t="shared" si="5"/>
        <v>20</v>
      </c>
      <c r="F106" s="22">
        <f t="shared" si="6"/>
        <v>1251</v>
      </c>
    </row>
    <row r="107" spans="2:6" ht="14.25">
      <c r="B107" s="24">
        <v>16</v>
      </c>
      <c r="C107" s="22">
        <v>192</v>
      </c>
      <c r="D107" s="22">
        <v>172</v>
      </c>
      <c r="E107" s="22">
        <f t="shared" si="5"/>
        <v>20</v>
      </c>
      <c r="F107" s="22">
        <f t="shared" si="6"/>
        <v>1271</v>
      </c>
    </row>
    <row r="108" spans="2:6" ht="14.25">
      <c r="B108" s="24">
        <v>17</v>
      </c>
      <c r="C108" s="22">
        <v>192</v>
      </c>
      <c r="D108" s="22">
        <v>172</v>
      </c>
      <c r="E108" s="22">
        <f t="shared" si="5"/>
        <v>20</v>
      </c>
      <c r="F108" s="22">
        <f t="shared" si="6"/>
        <v>1291</v>
      </c>
    </row>
    <row r="109" spans="2:6" ht="14.25">
      <c r="B109" s="24">
        <v>18</v>
      </c>
      <c r="C109" s="22">
        <v>192</v>
      </c>
      <c r="D109" s="22">
        <v>172</v>
      </c>
      <c r="E109" s="22">
        <f t="shared" si="5"/>
        <v>20</v>
      </c>
      <c r="F109" s="22">
        <f t="shared" si="6"/>
        <v>1311</v>
      </c>
    </row>
    <row r="110" spans="2:6" ht="14.25">
      <c r="B110" s="24">
        <v>19</v>
      </c>
      <c r="C110" s="22">
        <v>192</v>
      </c>
      <c r="D110" s="22">
        <v>172</v>
      </c>
      <c r="E110" s="22">
        <f t="shared" si="5"/>
        <v>20</v>
      </c>
      <c r="F110" s="22">
        <f t="shared" si="6"/>
        <v>1331</v>
      </c>
    </row>
    <row r="111" spans="2:6" ht="14.25">
      <c r="B111" s="24">
        <v>20</v>
      </c>
      <c r="C111" s="22">
        <v>192</v>
      </c>
      <c r="D111" s="22">
        <v>172</v>
      </c>
      <c r="E111" s="22">
        <f t="shared" si="5"/>
        <v>20</v>
      </c>
      <c r="F111" s="22">
        <f t="shared" si="6"/>
        <v>1351</v>
      </c>
    </row>
    <row r="112" spans="2:6" ht="14.25">
      <c r="B112" s="24">
        <v>21</v>
      </c>
      <c r="C112" s="22">
        <v>192</v>
      </c>
      <c r="D112" s="22">
        <v>172</v>
      </c>
      <c r="E112" s="22">
        <f t="shared" si="5"/>
        <v>20</v>
      </c>
      <c r="F112" s="22">
        <f t="shared" si="6"/>
        <v>1371</v>
      </c>
    </row>
    <row r="113" spans="2:7" ht="14.25">
      <c r="B113" s="24">
        <v>22</v>
      </c>
      <c r="C113" s="22">
        <v>192</v>
      </c>
      <c r="D113" s="22">
        <v>172</v>
      </c>
      <c r="E113" s="22">
        <f t="shared" si="5"/>
        <v>20</v>
      </c>
      <c r="F113" s="22">
        <f t="shared" si="6"/>
        <v>1391</v>
      </c>
    </row>
    <row r="114" spans="2:7" ht="14.25">
      <c r="B114" s="24">
        <v>23</v>
      </c>
      <c r="C114" s="22">
        <v>192</v>
      </c>
      <c r="D114" s="22">
        <v>172</v>
      </c>
      <c r="E114" s="22">
        <f t="shared" si="5"/>
        <v>20</v>
      </c>
      <c r="F114" s="22">
        <f t="shared" si="6"/>
        <v>1411</v>
      </c>
    </row>
    <row r="115" spans="2:7" ht="14.25">
      <c r="B115" s="24">
        <v>24</v>
      </c>
      <c r="C115" s="22">
        <v>192</v>
      </c>
      <c r="D115" s="22">
        <v>172</v>
      </c>
      <c r="E115" s="22">
        <f t="shared" si="5"/>
        <v>20</v>
      </c>
      <c r="F115" s="22">
        <f t="shared" si="6"/>
        <v>1431</v>
      </c>
    </row>
    <row r="116" spans="2:7" ht="14.25">
      <c r="B116" s="24">
        <v>25</v>
      </c>
      <c r="C116" s="22">
        <v>192</v>
      </c>
      <c r="D116" s="22">
        <v>172</v>
      </c>
      <c r="E116" s="22">
        <f t="shared" si="5"/>
        <v>20</v>
      </c>
      <c r="F116" s="22">
        <f t="shared" si="6"/>
        <v>1451</v>
      </c>
    </row>
    <row r="117" spans="2:7" ht="14.25">
      <c r="B117" s="24">
        <v>26</v>
      </c>
      <c r="C117" s="22">
        <v>192</v>
      </c>
      <c r="D117" s="22">
        <v>172</v>
      </c>
      <c r="E117" s="22">
        <f t="shared" si="5"/>
        <v>20</v>
      </c>
      <c r="F117" s="22">
        <f t="shared" si="6"/>
        <v>1471</v>
      </c>
      <c r="G117" s="22">
        <f>SUM(E92:E117)</f>
        <v>520</v>
      </c>
    </row>
    <row r="118" spans="2:7" ht="14.25">
      <c r="B118" s="24">
        <v>27</v>
      </c>
      <c r="C118" s="22">
        <v>192</v>
      </c>
      <c r="D118" s="22">
        <v>172</v>
      </c>
      <c r="E118" s="22">
        <f t="shared" si="5"/>
        <v>20</v>
      </c>
      <c r="F118" s="22">
        <f t="shared" si="6"/>
        <v>1491</v>
      </c>
      <c r="G118" s="22">
        <f>G117+C118+F91</f>
        <v>1663</v>
      </c>
    </row>
    <row r="119" spans="2:7" ht="14.25">
      <c r="B119" s="24">
        <v>28</v>
      </c>
      <c r="C119" s="22">
        <v>192</v>
      </c>
      <c r="D119" s="22">
        <v>172</v>
      </c>
      <c r="E119" s="22">
        <f t="shared" si="5"/>
        <v>20</v>
      </c>
      <c r="F119" s="22">
        <f t="shared" si="6"/>
        <v>1511</v>
      </c>
      <c r="G119" s="22">
        <f>F118+C119</f>
        <v>1683</v>
      </c>
    </row>
    <row r="120" spans="2:7" ht="14.25">
      <c r="B120" s="24">
        <v>29</v>
      </c>
      <c r="C120" s="22">
        <v>192</v>
      </c>
      <c r="D120" s="22">
        <v>172</v>
      </c>
      <c r="E120" s="22">
        <f t="shared" si="5"/>
        <v>20</v>
      </c>
      <c r="F120" s="22">
        <f t="shared" si="6"/>
        <v>1531</v>
      </c>
    </row>
    <row r="121" spans="2:7" ht="14.25">
      <c r="B121" s="24">
        <v>30</v>
      </c>
      <c r="C121" s="22">
        <v>192</v>
      </c>
      <c r="D121" s="22">
        <v>172</v>
      </c>
      <c r="E121" s="22">
        <f t="shared" si="5"/>
        <v>20</v>
      </c>
      <c r="F121" s="22">
        <f t="shared" si="6"/>
        <v>1551</v>
      </c>
      <c r="G121" s="22">
        <f>F120+C121</f>
        <v>1723</v>
      </c>
    </row>
    <row r="122" spans="2:7" ht="14.25">
      <c r="B122" s="24">
        <v>31</v>
      </c>
      <c r="C122" s="22">
        <v>192</v>
      </c>
      <c r="D122" s="22">
        <v>172</v>
      </c>
      <c r="E122" s="22">
        <f t="shared" si="5"/>
        <v>20</v>
      </c>
      <c r="F122" s="22">
        <f t="shared" si="6"/>
        <v>1571</v>
      </c>
    </row>
  </sheetData>
  <mergeCells count="27">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2:J32"/>
    <mergeCell ref="B33:J33"/>
    <mergeCell ref="B34:J34"/>
    <mergeCell ref="B35:J35"/>
    <mergeCell ref="B36:J36"/>
    <mergeCell ref="B30:J30"/>
    <mergeCell ref="B31:J31"/>
    <mergeCell ref="B25:J25"/>
    <mergeCell ref="B26:J26"/>
    <mergeCell ref="B27:J27"/>
    <mergeCell ref="B28:J28"/>
    <mergeCell ref="B29:J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1.42578125" customWidth="1"/>
  </cols>
  <sheetData>
    <row r="1" spans="1:11" ht="18">
      <c r="A1" s="43" t="s">
        <v>0</v>
      </c>
      <c r="B1" s="34"/>
      <c r="C1" s="34"/>
      <c r="D1" s="34"/>
      <c r="E1" s="34"/>
      <c r="F1" s="34"/>
      <c r="G1" s="34"/>
      <c r="H1" s="34"/>
      <c r="I1" s="34"/>
      <c r="J1" s="34"/>
    </row>
    <row r="2" spans="1:11" ht="18">
      <c r="A2" s="43" t="s">
        <v>1</v>
      </c>
      <c r="B2" s="34"/>
      <c r="C2" s="34"/>
      <c r="D2" s="34"/>
      <c r="E2" s="34"/>
      <c r="F2" s="34"/>
      <c r="G2" s="34"/>
      <c r="H2" s="34"/>
      <c r="I2" s="34"/>
      <c r="J2" s="34"/>
    </row>
    <row r="3" spans="1:11">
      <c r="A3" s="44"/>
      <c r="B3" s="45"/>
      <c r="C3" s="1"/>
      <c r="D3" s="1"/>
      <c r="E3" s="1"/>
      <c r="F3" s="1"/>
      <c r="G3" s="1"/>
      <c r="H3" s="1"/>
      <c r="I3" s="2"/>
      <c r="J3" s="27" t="s">
        <v>77</v>
      </c>
    </row>
    <row r="4" spans="1:11">
      <c r="A4" s="46" t="s">
        <v>2</v>
      </c>
      <c r="B4" s="46" t="s">
        <v>3</v>
      </c>
      <c r="C4" s="46" t="s">
        <v>4</v>
      </c>
      <c r="D4" s="37" t="s">
        <v>5</v>
      </c>
      <c r="E4" s="38"/>
      <c r="F4" s="37" t="s">
        <v>6</v>
      </c>
      <c r="G4" s="38"/>
      <c r="H4" s="37" t="s">
        <v>7</v>
      </c>
      <c r="I4" s="38"/>
      <c r="J4" s="48" t="s">
        <v>8</v>
      </c>
    </row>
    <row r="5" spans="1:11" ht="27.75" customHeight="1">
      <c r="A5" s="47"/>
      <c r="B5" s="47"/>
      <c r="C5" s="47"/>
      <c r="D5" s="4" t="s">
        <v>9</v>
      </c>
      <c r="E5" s="4" t="s">
        <v>10</v>
      </c>
      <c r="F5" s="4" t="s">
        <v>9</v>
      </c>
      <c r="G5" s="4" t="s">
        <v>10</v>
      </c>
      <c r="H5" s="4" t="s">
        <v>9</v>
      </c>
      <c r="I5" s="4" t="s">
        <v>10</v>
      </c>
      <c r="J5" s="47"/>
    </row>
    <row r="6" spans="1:11">
      <c r="A6" s="5">
        <v>-1</v>
      </c>
      <c r="B6" s="5">
        <v>-2</v>
      </c>
      <c r="C6" s="5">
        <v>-3</v>
      </c>
      <c r="D6" s="5">
        <v>-4</v>
      </c>
      <c r="E6" s="5">
        <v>-5</v>
      </c>
      <c r="F6" s="4" t="s">
        <v>11</v>
      </c>
      <c r="G6" s="4" t="s">
        <v>12</v>
      </c>
      <c r="H6" s="5">
        <v>-8</v>
      </c>
      <c r="I6" s="5">
        <v>-9</v>
      </c>
      <c r="J6" s="5">
        <v>-10</v>
      </c>
    </row>
    <row r="7" spans="1:11">
      <c r="A7" s="4">
        <v>1</v>
      </c>
      <c r="B7" s="6" t="s">
        <v>13</v>
      </c>
      <c r="C7" s="7">
        <v>1550</v>
      </c>
      <c r="D7" s="8">
        <f>'1 September 2022'!E7</f>
        <v>355998.88999999996</v>
      </c>
      <c r="E7" s="8">
        <f>F7+1827.86</f>
        <v>356276.74999999994</v>
      </c>
      <c r="F7" s="8">
        <f t="shared" ref="F7:F18" si="0">D7-C7</f>
        <v>354448.88999999996</v>
      </c>
      <c r="G7" s="8">
        <f t="shared" ref="G7:G18" si="1">E7-C7</f>
        <v>354726.74999999994</v>
      </c>
      <c r="H7" s="9">
        <f>'1 September 2022'!I7</f>
        <v>12221</v>
      </c>
      <c r="I7" s="9">
        <v>12221</v>
      </c>
      <c r="J7" s="39" t="s">
        <v>78</v>
      </c>
      <c r="K7" s="20">
        <f t="shared" ref="K7:K18" si="2">I7-H7</f>
        <v>0</v>
      </c>
    </row>
    <row r="8" spans="1:11">
      <c r="A8" s="4">
        <v>2</v>
      </c>
      <c r="B8" s="6" t="s">
        <v>15</v>
      </c>
      <c r="C8" s="7">
        <v>953</v>
      </c>
      <c r="D8" s="8">
        <f>'1 September 2022'!E8</f>
        <v>346.54</v>
      </c>
      <c r="E8" s="8">
        <v>346.54</v>
      </c>
      <c r="F8" s="8">
        <f t="shared" si="0"/>
        <v>-606.46</v>
      </c>
      <c r="G8" s="8">
        <f t="shared" si="1"/>
        <v>-606.46</v>
      </c>
      <c r="H8" s="9">
        <f>'1 September 2022'!I8</f>
        <v>10083</v>
      </c>
      <c r="I8" s="9">
        <v>10083</v>
      </c>
      <c r="J8" s="40"/>
      <c r="K8" s="20">
        <f t="shared" si="2"/>
        <v>0</v>
      </c>
    </row>
    <row r="9" spans="1:11">
      <c r="A9" s="4">
        <v>3</v>
      </c>
      <c r="B9" s="6" t="s">
        <v>16</v>
      </c>
      <c r="C9" s="7">
        <v>101.47</v>
      </c>
      <c r="D9" s="8">
        <f>'1 September 2022'!E9</f>
        <v>45.33</v>
      </c>
      <c r="E9" s="21">
        <v>35.29</v>
      </c>
      <c r="F9" s="8">
        <f t="shared" si="0"/>
        <v>-56.14</v>
      </c>
      <c r="G9" s="8">
        <f t="shared" si="1"/>
        <v>-66.180000000000007</v>
      </c>
      <c r="H9" s="9">
        <f>'1 September 2022'!I9</f>
        <v>14731</v>
      </c>
      <c r="I9" s="9">
        <v>14731</v>
      </c>
      <c r="J9" s="40"/>
      <c r="K9" s="20">
        <f t="shared" si="2"/>
        <v>0</v>
      </c>
    </row>
    <row r="10" spans="1:11">
      <c r="A10" s="4">
        <v>4</v>
      </c>
      <c r="B10" s="6" t="s">
        <v>17</v>
      </c>
      <c r="C10" s="7">
        <v>26.62</v>
      </c>
      <c r="D10" s="8">
        <f>'1 September 2022'!E10</f>
        <v>12.08</v>
      </c>
      <c r="E10" s="21">
        <v>10.6</v>
      </c>
      <c r="F10" s="8">
        <f t="shared" si="0"/>
        <v>-14.540000000000001</v>
      </c>
      <c r="G10" s="8">
        <f t="shared" si="1"/>
        <v>-16.020000000000003</v>
      </c>
      <c r="H10" s="9">
        <f>'1 September 2022'!I10</f>
        <v>37604</v>
      </c>
      <c r="I10" s="9">
        <v>37032</v>
      </c>
      <c r="J10" s="40"/>
      <c r="K10" s="20">
        <f t="shared" si="2"/>
        <v>-572</v>
      </c>
    </row>
    <row r="11" spans="1:11">
      <c r="A11" s="4">
        <v>5</v>
      </c>
      <c r="B11" s="6" t="s">
        <v>18</v>
      </c>
      <c r="C11" s="7">
        <v>23.9</v>
      </c>
      <c r="D11" s="8">
        <f>'1 September 2022'!E11</f>
        <v>14.69</v>
      </c>
      <c r="E11" s="21">
        <v>11.93</v>
      </c>
      <c r="F11" s="8">
        <f t="shared" si="0"/>
        <v>-9.2099999999999991</v>
      </c>
      <c r="G11" s="8">
        <f t="shared" si="1"/>
        <v>-11.969999999999999</v>
      </c>
      <c r="H11" s="9">
        <f>'1 September 2022'!I11</f>
        <v>24443</v>
      </c>
      <c r="I11" s="9">
        <v>24514</v>
      </c>
      <c r="J11" s="40"/>
      <c r="K11" s="20">
        <f t="shared" si="2"/>
        <v>71</v>
      </c>
    </row>
    <row r="12" spans="1:11">
      <c r="A12" s="4">
        <v>6</v>
      </c>
      <c r="B12" s="6" t="s">
        <v>19</v>
      </c>
      <c r="C12" s="7">
        <v>13</v>
      </c>
      <c r="D12" s="8">
        <f>'1 September 2022'!E12</f>
        <v>6.92</v>
      </c>
      <c r="E12" s="21">
        <v>6.92</v>
      </c>
      <c r="F12" s="8">
        <f t="shared" si="0"/>
        <v>-6.08</v>
      </c>
      <c r="G12" s="8">
        <f t="shared" si="1"/>
        <v>-6.08</v>
      </c>
      <c r="H12" s="9">
        <f>'1 September 2022'!I12</f>
        <v>55471</v>
      </c>
      <c r="I12" s="9">
        <v>55471</v>
      </c>
      <c r="J12" s="40"/>
      <c r="K12" s="20">
        <f t="shared" si="2"/>
        <v>0</v>
      </c>
    </row>
    <row r="13" spans="1:11">
      <c r="A13" s="4">
        <v>7</v>
      </c>
      <c r="B13" s="6" t="s">
        <v>20</v>
      </c>
      <c r="C13" s="7">
        <v>32.770000000000003</v>
      </c>
      <c r="D13" s="8">
        <f>'1 September 2022'!E13</f>
        <v>16.72</v>
      </c>
      <c r="E13" s="21">
        <v>16.72</v>
      </c>
      <c r="F13" s="8">
        <f t="shared" si="0"/>
        <v>-16.050000000000004</v>
      </c>
      <c r="G13" s="8">
        <f t="shared" si="1"/>
        <v>-16.050000000000004</v>
      </c>
      <c r="H13" s="9">
        <f>'1 September 2022'!I13</f>
        <v>73350</v>
      </c>
      <c r="I13" s="9">
        <v>74064</v>
      </c>
      <c r="J13" s="40"/>
      <c r="K13" s="20">
        <f t="shared" si="2"/>
        <v>714</v>
      </c>
    </row>
    <row r="14" spans="1:11">
      <c r="A14" s="4">
        <v>8</v>
      </c>
      <c r="B14" s="6" t="s">
        <v>21</v>
      </c>
      <c r="C14" s="7">
        <v>36.35</v>
      </c>
      <c r="D14" s="8">
        <f>'1 September 2022'!E14</f>
        <v>18.940000000000001</v>
      </c>
      <c r="E14" s="21">
        <v>18.54</v>
      </c>
      <c r="F14" s="8">
        <f t="shared" si="0"/>
        <v>-17.41</v>
      </c>
      <c r="G14" s="8">
        <f t="shared" si="1"/>
        <v>-17.810000000000002</v>
      </c>
      <c r="H14" s="9">
        <f>'1 September 2022'!I14</f>
        <v>149286</v>
      </c>
      <c r="I14" s="9">
        <v>149286</v>
      </c>
      <c r="J14" s="40"/>
      <c r="K14" s="20">
        <f t="shared" si="2"/>
        <v>0</v>
      </c>
    </row>
    <row r="15" spans="1:11">
      <c r="A15" s="4">
        <v>9</v>
      </c>
      <c r="B15" s="6" t="s">
        <v>22</v>
      </c>
      <c r="C15" s="7">
        <v>172</v>
      </c>
      <c r="D15" s="8">
        <f>'1 September 2022'!E15</f>
        <v>1731.42</v>
      </c>
      <c r="E15" s="21">
        <f>F15+173.42</f>
        <v>1732.8400000000001</v>
      </c>
      <c r="F15" s="8">
        <f t="shared" si="0"/>
        <v>1559.42</v>
      </c>
      <c r="G15" s="8">
        <f t="shared" si="1"/>
        <v>1560.8400000000001</v>
      </c>
      <c r="H15" s="9">
        <f>'1 September 2022'!I15</f>
        <v>41329</v>
      </c>
      <c r="I15" s="9">
        <v>41329</v>
      </c>
      <c r="J15" s="40"/>
      <c r="K15" s="20">
        <f t="shared" si="2"/>
        <v>0</v>
      </c>
    </row>
    <row r="16" spans="1:11">
      <c r="A16" s="4">
        <v>10</v>
      </c>
      <c r="B16" s="6" t="s">
        <v>23</v>
      </c>
      <c r="C16" s="7">
        <v>173</v>
      </c>
      <c r="D16" s="8">
        <f>'1 September 2022'!E16</f>
        <v>224.18999999999997</v>
      </c>
      <c r="E16" s="21">
        <f>F16+136.25</f>
        <v>187.43999999999997</v>
      </c>
      <c r="F16" s="8">
        <f t="shared" si="0"/>
        <v>51.189999999999969</v>
      </c>
      <c r="G16" s="8">
        <f t="shared" si="1"/>
        <v>14.439999999999969</v>
      </c>
      <c r="H16" s="9">
        <f>'1 September 2022'!I16</f>
        <v>30500</v>
      </c>
      <c r="I16" s="9">
        <v>30500</v>
      </c>
      <c r="J16" s="40"/>
      <c r="K16" s="20">
        <f t="shared" si="2"/>
        <v>0</v>
      </c>
    </row>
    <row r="17" spans="1:11">
      <c r="A17" s="4">
        <v>11</v>
      </c>
      <c r="B17" s="6" t="s">
        <v>24</v>
      </c>
      <c r="C17" s="7">
        <v>199</v>
      </c>
      <c r="D17" s="8">
        <f>'1 September 2022'!E17</f>
        <v>94.7</v>
      </c>
      <c r="E17" s="21">
        <v>82.44</v>
      </c>
      <c r="F17" s="8">
        <f t="shared" si="0"/>
        <v>-104.3</v>
      </c>
      <c r="G17" s="8">
        <f t="shared" si="1"/>
        <v>-116.56</v>
      </c>
      <c r="H17" s="9">
        <f>'1 September 2022'!I17</f>
        <v>14500</v>
      </c>
      <c r="I17" s="9">
        <v>14464</v>
      </c>
      <c r="J17" s="40"/>
      <c r="K17" s="20">
        <f t="shared" si="2"/>
        <v>-36</v>
      </c>
    </row>
    <row r="18" spans="1:11">
      <c r="A18" s="4">
        <v>12</v>
      </c>
      <c r="B18" s="6" t="s">
        <v>25</v>
      </c>
      <c r="C18" s="7">
        <v>128</v>
      </c>
      <c r="D18" s="8">
        <f>'1 September 2022'!E18</f>
        <v>5913</v>
      </c>
      <c r="E18" s="8">
        <f>F18+92</f>
        <v>5877</v>
      </c>
      <c r="F18" s="8">
        <f t="shared" si="0"/>
        <v>5785</v>
      </c>
      <c r="G18" s="8">
        <f t="shared" si="1"/>
        <v>5749</v>
      </c>
      <c r="H18" s="9">
        <f>'1 September 2022'!I18</f>
        <v>17707</v>
      </c>
      <c r="I18" s="9">
        <v>17564</v>
      </c>
      <c r="J18" s="38"/>
      <c r="K18" s="20">
        <f t="shared" si="2"/>
        <v>-143</v>
      </c>
    </row>
    <row r="19" spans="1:11" ht="12.75">
      <c r="A19" s="10"/>
      <c r="B19" s="10"/>
      <c r="C19" s="10"/>
      <c r="D19" s="10"/>
      <c r="E19" s="10"/>
      <c r="F19" s="10"/>
      <c r="G19" s="10"/>
      <c r="H19" s="11"/>
      <c r="I19" s="10"/>
      <c r="J19" s="10"/>
    </row>
    <row r="20" spans="1:11" ht="15">
      <c r="A20" s="12" t="s">
        <v>26</v>
      </c>
      <c r="B20" s="10"/>
      <c r="C20" s="10"/>
      <c r="D20" s="10"/>
      <c r="E20" s="13"/>
      <c r="F20" s="10"/>
      <c r="G20" s="10"/>
      <c r="H20" s="10"/>
      <c r="I20" s="10"/>
      <c r="J20" s="10"/>
    </row>
    <row r="21" spans="1:11" ht="12.75">
      <c r="A21" s="14" t="s">
        <v>27</v>
      </c>
      <c r="B21" s="36" t="s">
        <v>28</v>
      </c>
      <c r="C21" s="34"/>
      <c r="D21" s="34"/>
      <c r="E21" s="34"/>
      <c r="F21" s="34"/>
      <c r="G21" s="34"/>
      <c r="H21" s="34"/>
      <c r="I21" s="34"/>
      <c r="J21" s="34"/>
    </row>
    <row r="22" spans="1:11" ht="12.75">
      <c r="A22" s="14" t="s">
        <v>29</v>
      </c>
      <c r="B22" s="36" t="s">
        <v>30</v>
      </c>
      <c r="C22" s="34"/>
      <c r="D22" s="34"/>
      <c r="E22" s="34"/>
      <c r="F22" s="34"/>
      <c r="G22" s="34"/>
      <c r="H22" s="34"/>
      <c r="I22" s="34"/>
      <c r="J22" s="34"/>
    </row>
    <row r="23" spans="1:11" ht="12.75">
      <c r="A23" s="14" t="s">
        <v>31</v>
      </c>
      <c r="B23" s="36" t="s">
        <v>32</v>
      </c>
      <c r="C23" s="34"/>
      <c r="D23" s="34"/>
      <c r="E23" s="34"/>
      <c r="F23" s="34"/>
      <c r="G23" s="34"/>
      <c r="H23" s="34"/>
      <c r="I23" s="34"/>
      <c r="J23" s="34"/>
    </row>
    <row r="24" spans="1:11" ht="12.75">
      <c r="A24" s="14" t="s">
        <v>33</v>
      </c>
      <c r="B24" s="41" t="s">
        <v>34</v>
      </c>
      <c r="C24" s="34"/>
      <c r="D24" s="34"/>
      <c r="E24" s="34"/>
      <c r="F24" s="34"/>
      <c r="G24" s="34"/>
      <c r="H24" s="34"/>
      <c r="I24" s="34"/>
      <c r="J24" s="34"/>
    </row>
    <row r="25" spans="1:11" ht="12.75">
      <c r="A25" s="14" t="s">
        <v>35</v>
      </c>
      <c r="B25" s="41" t="s">
        <v>36</v>
      </c>
      <c r="C25" s="34"/>
      <c r="D25" s="34"/>
      <c r="E25" s="34"/>
      <c r="F25" s="34"/>
      <c r="G25" s="34"/>
      <c r="H25" s="34"/>
      <c r="I25" s="34"/>
      <c r="J25" s="34"/>
    </row>
    <row r="26" spans="1:11" ht="12.75">
      <c r="A26" s="14" t="s">
        <v>37</v>
      </c>
      <c r="B26" s="42" t="s">
        <v>38</v>
      </c>
      <c r="C26" s="34"/>
      <c r="D26" s="34"/>
      <c r="E26" s="34"/>
      <c r="F26" s="34"/>
      <c r="G26" s="34"/>
      <c r="H26" s="34"/>
      <c r="I26" s="34"/>
      <c r="J26" s="34"/>
    </row>
    <row r="27" spans="1:11" ht="12.75">
      <c r="A27" s="14" t="s">
        <v>39</v>
      </c>
      <c r="B27" s="41" t="s">
        <v>40</v>
      </c>
      <c r="C27" s="34"/>
      <c r="D27" s="34"/>
      <c r="E27" s="34"/>
      <c r="F27" s="34"/>
      <c r="G27" s="34"/>
      <c r="H27" s="34"/>
      <c r="I27" s="34"/>
      <c r="J27" s="34"/>
    </row>
    <row r="28" spans="1:11" ht="14.25">
      <c r="A28" s="14" t="s">
        <v>41</v>
      </c>
      <c r="B28" s="49" t="s">
        <v>42</v>
      </c>
      <c r="C28" s="34"/>
      <c r="D28" s="34"/>
      <c r="E28" s="34"/>
      <c r="F28" s="34"/>
      <c r="G28" s="34"/>
      <c r="H28" s="34"/>
      <c r="I28" s="34"/>
      <c r="J28" s="34"/>
    </row>
    <row r="29" spans="1:11" ht="12.75">
      <c r="A29" s="14" t="s">
        <v>43</v>
      </c>
      <c r="B29" s="36" t="s">
        <v>44</v>
      </c>
      <c r="C29" s="34"/>
      <c r="D29" s="34"/>
      <c r="E29" s="34"/>
      <c r="F29" s="34"/>
      <c r="G29" s="34"/>
      <c r="H29" s="34"/>
      <c r="I29" s="34"/>
      <c r="J29" s="34"/>
    </row>
    <row r="30" spans="1:11" ht="12.75">
      <c r="A30" s="14" t="s">
        <v>45</v>
      </c>
      <c r="B30" s="36" t="s">
        <v>46</v>
      </c>
      <c r="C30" s="34"/>
      <c r="D30" s="34"/>
      <c r="E30" s="34"/>
      <c r="F30" s="34"/>
      <c r="G30" s="34"/>
      <c r="H30" s="34"/>
      <c r="I30" s="34"/>
      <c r="J30" s="34"/>
    </row>
    <row r="31" spans="1:11" ht="12.75">
      <c r="A31" s="14" t="s">
        <v>47</v>
      </c>
      <c r="B31" s="36" t="s">
        <v>48</v>
      </c>
      <c r="C31" s="34"/>
      <c r="D31" s="34"/>
      <c r="E31" s="34"/>
      <c r="F31" s="34"/>
      <c r="G31" s="34"/>
      <c r="H31" s="34"/>
      <c r="I31" s="34"/>
      <c r="J31" s="34"/>
    </row>
    <row r="32" spans="1:11" ht="12.75">
      <c r="A32" s="14" t="s">
        <v>49</v>
      </c>
      <c r="B32" s="50" t="s">
        <v>50</v>
      </c>
      <c r="C32" s="34"/>
      <c r="D32" s="34"/>
      <c r="E32" s="34"/>
      <c r="F32" s="34"/>
      <c r="G32" s="34"/>
      <c r="H32" s="34"/>
      <c r="I32" s="34"/>
      <c r="J32" s="34"/>
    </row>
    <row r="33" spans="1:10" ht="12.75">
      <c r="A33" s="19" t="s">
        <v>51</v>
      </c>
      <c r="B33" s="33" t="s">
        <v>52</v>
      </c>
      <c r="C33" s="34"/>
      <c r="D33" s="34"/>
      <c r="E33" s="34"/>
      <c r="F33" s="34"/>
      <c r="G33" s="34"/>
      <c r="H33" s="34"/>
      <c r="I33" s="34"/>
      <c r="J33" s="34"/>
    </row>
    <row r="34" spans="1:10" ht="12.75">
      <c r="A34" s="19" t="s">
        <v>53</v>
      </c>
      <c r="B34" s="35" t="s">
        <v>54</v>
      </c>
      <c r="C34" s="34"/>
      <c r="D34" s="34"/>
      <c r="E34" s="34"/>
      <c r="F34" s="34"/>
      <c r="G34" s="34"/>
      <c r="H34" s="34"/>
      <c r="I34" s="34"/>
      <c r="J34" s="34"/>
    </row>
    <row r="35" spans="1:10" ht="12.75">
      <c r="A35" s="19" t="s">
        <v>55</v>
      </c>
      <c r="B35" s="35" t="s">
        <v>56</v>
      </c>
      <c r="C35" s="34"/>
      <c r="D35" s="34"/>
      <c r="E35" s="34"/>
      <c r="F35" s="34"/>
      <c r="G35" s="34"/>
      <c r="H35" s="34"/>
      <c r="I35" s="34"/>
      <c r="J35" s="34"/>
    </row>
    <row r="36" spans="1:10" ht="12.75">
      <c r="A36" s="19" t="s">
        <v>57</v>
      </c>
      <c r="B36" s="36" t="s">
        <v>58</v>
      </c>
      <c r="C36" s="34"/>
      <c r="D36" s="34"/>
      <c r="E36" s="34"/>
      <c r="F36" s="34"/>
      <c r="G36" s="34"/>
      <c r="H36" s="34"/>
      <c r="I36" s="34"/>
      <c r="J36" s="34"/>
    </row>
    <row r="37" spans="1:10" ht="12.75">
      <c r="A37" s="19"/>
      <c r="B37" s="28"/>
    </row>
    <row r="44" spans="1:10">
      <c r="B44" s="6" t="s">
        <v>13</v>
      </c>
      <c r="C44" s="22" t="s">
        <v>61</v>
      </c>
    </row>
    <row r="45" spans="1:10">
      <c r="B45" s="6" t="s">
        <v>15</v>
      </c>
      <c r="C45" s="22" t="s">
        <v>62</v>
      </c>
    </row>
    <row r="46" spans="1:10">
      <c r="B46" s="6" t="s">
        <v>16</v>
      </c>
      <c r="C46" s="22" t="s">
        <v>63</v>
      </c>
    </row>
    <row r="47" spans="1:10">
      <c r="B47" s="6" t="s">
        <v>17</v>
      </c>
      <c r="C47" s="22" t="s">
        <v>64</v>
      </c>
    </row>
    <row r="48" spans="1:10">
      <c r="B48" s="6" t="s">
        <v>18</v>
      </c>
      <c r="C48" s="22" t="s">
        <v>63</v>
      </c>
    </row>
    <row r="49" spans="2:6">
      <c r="B49" s="6" t="s">
        <v>19</v>
      </c>
      <c r="C49" s="22" t="s">
        <v>64</v>
      </c>
    </row>
    <row r="50" spans="2:6">
      <c r="B50" s="6" t="s">
        <v>20</v>
      </c>
      <c r="C50" s="22" t="s">
        <v>64</v>
      </c>
    </row>
    <row r="51" spans="2:6">
      <c r="B51" s="6" t="s">
        <v>21</v>
      </c>
      <c r="C51" s="22" t="s">
        <v>64</v>
      </c>
    </row>
    <row r="52" spans="2:6">
      <c r="B52" s="6" t="s">
        <v>22</v>
      </c>
      <c r="C52" s="22" t="s">
        <v>65</v>
      </c>
    </row>
    <row r="53" spans="2:6">
      <c r="B53" s="6" t="s">
        <v>23</v>
      </c>
      <c r="C53" s="22" t="s">
        <v>72</v>
      </c>
    </row>
    <row r="54" spans="2:6">
      <c r="B54" s="6" t="s">
        <v>24</v>
      </c>
      <c r="C54" s="22" t="s">
        <v>64</v>
      </c>
    </row>
    <row r="55" spans="2:6">
      <c r="B55" s="6" t="s">
        <v>25</v>
      </c>
      <c r="C55" s="22" t="s">
        <v>66</v>
      </c>
    </row>
    <row r="58" spans="2:6" ht="15">
      <c r="B58" s="12" t="s">
        <v>67</v>
      </c>
      <c r="C58" s="12" t="s">
        <v>68</v>
      </c>
      <c r="D58" s="12" t="s">
        <v>69</v>
      </c>
      <c r="E58" s="12" t="s">
        <v>70</v>
      </c>
      <c r="F58" s="23">
        <v>363968.51</v>
      </c>
    </row>
    <row r="59" spans="2:6" ht="14.25">
      <c r="B59" s="24">
        <v>1</v>
      </c>
      <c r="C59" s="25">
        <v>1233.6052741935484</v>
      </c>
      <c r="D59" s="25">
        <v>1549.6442748053871</v>
      </c>
      <c r="E59" s="25">
        <f t="shared" ref="E59:E89" si="3">C59-D59</f>
        <v>-316.03900061183867</v>
      </c>
      <c r="F59" s="26">
        <f t="shared" ref="F59:F89" si="4">F58+E59</f>
        <v>363652.4709993882</v>
      </c>
    </row>
    <row r="60" spans="2:6" ht="14.25">
      <c r="B60" s="24">
        <v>2</v>
      </c>
      <c r="C60" s="25">
        <v>1233.6052741935484</v>
      </c>
      <c r="D60" s="25">
        <v>1549.6442748053871</v>
      </c>
      <c r="E60" s="25">
        <f t="shared" si="3"/>
        <v>-316.03900061183867</v>
      </c>
      <c r="F60" s="26">
        <f t="shared" si="4"/>
        <v>363336.43199877639</v>
      </c>
    </row>
    <row r="61" spans="2:6" ht="14.25">
      <c r="B61" s="24">
        <v>3</v>
      </c>
      <c r="C61" s="25">
        <v>1233.6052741935484</v>
      </c>
      <c r="D61" s="25">
        <v>1549.6442748053871</v>
      </c>
      <c r="E61" s="25">
        <f t="shared" si="3"/>
        <v>-316.03900061183867</v>
      </c>
      <c r="F61" s="26">
        <f t="shared" si="4"/>
        <v>363020.39299816458</v>
      </c>
    </row>
    <row r="62" spans="2:6" ht="14.25">
      <c r="B62" s="24">
        <v>4</v>
      </c>
      <c r="C62" s="25">
        <v>1233.6052741935484</v>
      </c>
      <c r="D62" s="25">
        <v>1549.6442748053871</v>
      </c>
      <c r="E62" s="25">
        <f t="shared" si="3"/>
        <v>-316.03900061183867</v>
      </c>
      <c r="F62" s="26">
        <f t="shared" si="4"/>
        <v>362704.35399755277</v>
      </c>
    </row>
    <row r="63" spans="2:6" ht="14.25">
      <c r="B63" s="24">
        <v>5</v>
      </c>
      <c r="C63" s="25">
        <v>1233.6052741935484</v>
      </c>
      <c r="D63" s="25">
        <v>1549.6442748053871</v>
      </c>
      <c r="E63" s="25">
        <f t="shared" si="3"/>
        <v>-316.03900061183867</v>
      </c>
      <c r="F63" s="26">
        <f t="shared" si="4"/>
        <v>362388.31499694096</v>
      </c>
    </row>
    <row r="64" spans="2:6" ht="14.25">
      <c r="B64" s="24">
        <v>6</v>
      </c>
      <c r="C64" s="25">
        <v>1233.6052741935484</v>
      </c>
      <c r="D64" s="25">
        <v>1549.6442748053871</v>
      </c>
      <c r="E64" s="25">
        <f t="shared" si="3"/>
        <v>-316.03900061183867</v>
      </c>
      <c r="F64" s="26">
        <f t="shared" si="4"/>
        <v>362072.27599632915</v>
      </c>
    </row>
    <row r="65" spans="2:6" ht="14.25">
      <c r="B65" s="24">
        <v>7</v>
      </c>
      <c r="C65" s="25">
        <v>1233.6052741935484</v>
      </c>
      <c r="D65" s="25">
        <v>1549.6442748053871</v>
      </c>
      <c r="E65" s="25">
        <f t="shared" si="3"/>
        <v>-316.03900061183867</v>
      </c>
      <c r="F65" s="26">
        <f t="shared" si="4"/>
        <v>361756.23699571734</v>
      </c>
    </row>
    <row r="66" spans="2:6" ht="14.25">
      <c r="B66" s="24">
        <v>8</v>
      </c>
      <c r="C66" s="25">
        <v>1233.6052741935484</v>
      </c>
      <c r="D66" s="25">
        <v>1549.6442748053871</v>
      </c>
      <c r="E66" s="25">
        <f t="shared" si="3"/>
        <v>-316.03900061183867</v>
      </c>
      <c r="F66" s="26">
        <f t="shared" si="4"/>
        <v>361440.19799510553</v>
      </c>
    </row>
    <row r="67" spans="2:6" ht="14.25">
      <c r="B67" s="24">
        <v>9</v>
      </c>
      <c r="C67" s="25">
        <v>1233.6052741935484</v>
      </c>
      <c r="D67" s="25">
        <v>1549.6442748053871</v>
      </c>
      <c r="E67" s="25">
        <f t="shared" si="3"/>
        <v>-316.03900061183867</v>
      </c>
      <c r="F67" s="26">
        <f t="shared" si="4"/>
        <v>361124.15899449371</v>
      </c>
    </row>
    <row r="68" spans="2:6" ht="14.25">
      <c r="B68" s="24">
        <v>10</v>
      </c>
      <c r="C68" s="25">
        <v>1233.6052741935484</v>
      </c>
      <c r="D68" s="25">
        <v>1549.6442748053871</v>
      </c>
      <c r="E68" s="25">
        <f t="shared" si="3"/>
        <v>-316.03900061183867</v>
      </c>
      <c r="F68" s="26">
        <f t="shared" si="4"/>
        <v>360808.1199938819</v>
      </c>
    </row>
    <row r="69" spans="2:6" ht="14.25">
      <c r="B69" s="24">
        <v>11</v>
      </c>
      <c r="C69" s="25">
        <v>1233.6052741935484</v>
      </c>
      <c r="D69" s="25">
        <v>1549.6442748053871</v>
      </c>
      <c r="E69" s="25">
        <f t="shared" si="3"/>
        <v>-316.03900061183867</v>
      </c>
      <c r="F69" s="26">
        <f t="shared" si="4"/>
        <v>360492.08099327009</v>
      </c>
    </row>
    <row r="70" spans="2:6" ht="14.25">
      <c r="B70" s="24">
        <v>12</v>
      </c>
      <c r="C70" s="25">
        <v>1233.6052741935484</v>
      </c>
      <c r="D70" s="25">
        <v>1549.6442748053871</v>
      </c>
      <c r="E70" s="25">
        <f t="shared" si="3"/>
        <v>-316.03900061183867</v>
      </c>
      <c r="F70" s="26">
        <f t="shared" si="4"/>
        <v>360176.04199265828</v>
      </c>
    </row>
    <row r="71" spans="2:6" ht="14.25">
      <c r="B71" s="24">
        <v>13</v>
      </c>
      <c r="C71" s="25">
        <v>1233.6052741935484</v>
      </c>
      <c r="D71" s="25">
        <v>1549.6442748053871</v>
      </c>
      <c r="E71" s="25">
        <f t="shared" si="3"/>
        <v>-316.03900061183867</v>
      </c>
      <c r="F71" s="26">
        <f t="shared" si="4"/>
        <v>359860.00299204647</v>
      </c>
    </row>
    <row r="72" spans="2:6" ht="14.25">
      <c r="B72" s="24">
        <v>14</v>
      </c>
      <c r="C72" s="25">
        <v>1233.6052741935484</v>
      </c>
      <c r="D72" s="25">
        <v>1549.6442748053871</v>
      </c>
      <c r="E72" s="25">
        <f t="shared" si="3"/>
        <v>-316.03900061183867</v>
      </c>
      <c r="F72" s="26">
        <f t="shared" si="4"/>
        <v>359543.96399143466</v>
      </c>
    </row>
    <row r="73" spans="2:6" ht="14.25">
      <c r="B73" s="24">
        <v>15</v>
      </c>
      <c r="C73" s="25">
        <v>1233.6052741935484</v>
      </c>
      <c r="D73" s="25">
        <v>1549.6442748053871</v>
      </c>
      <c r="E73" s="25">
        <f t="shared" si="3"/>
        <v>-316.03900061183867</v>
      </c>
      <c r="F73" s="26">
        <f t="shared" si="4"/>
        <v>359227.92499082285</v>
      </c>
    </row>
    <row r="74" spans="2:6" ht="14.25">
      <c r="B74" s="24">
        <v>16</v>
      </c>
      <c r="C74" s="25">
        <v>1233.6052741935484</v>
      </c>
      <c r="D74" s="25">
        <v>1549.6442748053871</v>
      </c>
      <c r="E74" s="25">
        <f t="shared" si="3"/>
        <v>-316.03900061183867</v>
      </c>
      <c r="F74" s="26">
        <f t="shared" si="4"/>
        <v>358911.88599021104</v>
      </c>
    </row>
    <row r="75" spans="2:6" ht="14.25">
      <c r="B75" s="24">
        <v>17</v>
      </c>
      <c r="C75" s="25">
        <v>1233.6052741935484</v>
      </c>
      <c r="D75" s="25">
        <v>1549.6442748053871</v>
      </c>
      <c r="E75" s="25">
        <f t="shared" si="3"/>
        <v>-316.03900061183867</v>
      </c>
      <c r="F75" s="26">
        <f t="shared" si="4"/>
        <v>358595.84698959923</v>
      </c>
    </row>
    <row r="76" spans="2:6" ht="14.25">
      <c r="B76" s="24">
        <v>18</v>
      </c>
      <c r="C76" s="25">
        <v>1233.6052741935484</v>
      </c>
      <c r="D76" s="25">
        <v>1549.6442748053871</v>
      </c>
      <c r="E76" s="25">
        <f t="shared" si="3"/>
        <v>-316.03900061183867</v>
      </c>
      <c r="F76" s="26">
        <f t="shared" si="4"/>
        <v>358279.80798898742</v>
      </c>
    </row>
    <row r="77" spans="2:6" ht="14.25">
      <c r="B77" s="24">
        <v>19</v>
      </c>
      <c r="C77" s="25">
        <v>1233.6052741935484</v>
      </c>
      <c r="D77" s="25">
        <v>1549.6442748053871</v>
      </c>
      <c r="E77" s="25">
        <f t="shared" si="3"/>
        <v>-316.03900061183867</v>
      </c>
      <c r="F77" s="26">
        <f t="shared" si="4"/>
        <v>357963.76898837561</v>
      </c>
    </row>
    <row r="78" spans="2:6" ht="14.25">
      <c r="B78" s="24">
        <v>20</v>
      </c>
      <c r="C78" s="25">
        <v>1233.6052741935484</v>
      </c>
      <c r="D78" s="25">
        <v>1549.6442748053871</v>
      </c>
      <c r="E78" s="25">
        <f t="shared" si="3"/>
        <v>-316.03900061183867</v>
      </c>
      <c r="F78" s="26">
        <f t="shared" si="4"/>
        <v>357647.7299877638</v>
      </c>
    </row>
    <row r="79" spans="2:6" ht="14.25">
      <c r="B79" s="24">
        <v>21</v>
      </c>
      <c r="C79" s="25">
        <v>1233.6052741935484</v>
      </c>
      <c r="D79" s="25">
        <v>1549.6442748053871</v>
      </c>
      <c r="E79" s="25">
        <f t="shared" si="3"/>
        <v>-316.03900061183867</v>
      </c>
      <c r="F79" s="26">
        <f t="shared" si="4"/>
        <v>357331.69098715199</v>
      </c>
    </row>
    <row r="80" spans="2:6" ht="14.25">
      <c r="B80" s="24">
        <v>22</v>
      </c>
      <c r="C80" s="25">
        <v>1233.6052741935484</v>
      </c>
      <c r="D80" s="25">
        <v>1549.6442748053871</v>
      </c>
      <c r="E80" s="25">
        <f t="shared" si="3"/>
        <v>-316.03900061183867</v>
      </c>
      <c r="F80" s="26">
        <f t="shared" si="4"/>
        <v>357015.65198654018</v>
      </c>
    </row>
    <row r="81" spans="2:7" ht="14.25">
      <c r="B81" s="24">
        <v>23</v>
      </c>
      <c r="C81" s="25">
        <v>1233.6052741935484</v>
      </c>
      <c r="D81" s="25">
        <v>1549.6442748053871</v>
      </c>
      <c r="E81" s="25">
        <f t="shared" si="3"/>
        <v>-316.03900061183867</v>
      </c>
      <c r="F81" s="26">
        <f t="shared" si="4"/>
        <v>356699.61298592837</v>
      </c>
    </row>
    <row r="82" spans="2:7" ht="14.25">
      <c r="B82" s="24">
        <v>24</v>
      </c>
      <c r="C82" s="25">
        <v>1233.6052741935484</v>
      </c>
      <c r="D82" s="25">
        <v>1549.6442748053871</v>
      </c>
      <c r="E82" s="25">
        <f t="shared" si="3"/>
        <v>-316.03900061183867</v>
      </c>
      <c r="F82" s="26">
        <f t="shared" si="4"/>
        <v>356383.57398531656</v>
      </c>
    </row>
    <row r="83" spans="2:7" ht="14.25">
      <c r="B83" s="24">
        <v>25</v>
      </c>
      <c r="C83" s="25">
        <v>1233.6052741935484</v>
      </c>
      <c r="D83" s="25">
        <v>1549.6442748053871</v>
      </c>
      <c r="E83" s="25">
        <f t="shared" si="3"/>
        <v>-316.03900061183867</v>
      </c>
      <c r="F83" s="26">
        <f t="shared" si="4"/>
        <v>356067.53498470475</v>
      </c>
    </row>
    <row r="84" spans="2:7" ht="14.25">
      <c r="B84" s="24">
        <v>26</v>
      </c>
      <c r="C84" s="25">
        <v>1233.6052741935484</v>
      </c>
      <c r="D84" s="25">
        <v>1549.6442748053871</v>
      </c>
      <c r="E84" s="25">
        <f t="shared" si="3"/>
        <v>-316.03900061183867</v>
      </c>
      <c r="F84" s="26">
        <f t="shared" si="4"/>
        <v>355751.49598409294</v>
      </c>
    </row>
    <row r="85" spans="2:7" ht="14.25">
      <c r="B85" s="24">
        <v>27</v>
      </c>
      <c r="C85" s="25">
        <v>1233.6052741935484</v>
      </c>
      <c r="D85" s="25">
        <v>1549.6442748053871</v>
      </c>
      <c r="E85" s="25">
        <f t="shared" si="3"/>
        <v>-316.03900061183867</v>
      </c>
      <c r="F85" s="26">
        <f t="shared" si="4"/>
        <v>355435.45698348113</v>
      </c>
    </row>
    <row r="86" spans="2:7" ht="14.25">
      <c r="B86" s="24">
        <v>28</v>
      </c>
      <c r="C86" s="25">
        <v>1233.6052741935484</v>
      </c>
      <c r="D86" s="25">
        <v>1549.6442748053871</v>
      </c>
      <c r="E86" s="25">
        <f t="shared" si="3"/>
        <v>-316.03900061183867</v>
      </c>
      <c r="F86" s="26">
        <f t="shared" si="4"/>
        <v>355119.41798286932</v>
      </c>
    </row>
    <row r="87" spans="2:7" ht="14.25">
      <c r="B87" s="24">
        <v>29</v>
      </c>
      <c r="C87" s="25">
        <v>1233.6052741935484</v>
      </c>
      <c r="D87" s="25">
        <v>1549.6442748053871</v>
      </c>
      <c r="E87" s="25">
        <f t="shared" si="3"/>
        <v>-316.03900061183867</v>
      </c>
      <c r="F87" s="26">
        <f t="shared" si="4"/>
        <v>354803.37898225751</v>
      </c>
    </row>
    <row r="88" spans="2:7" ht="14.25">
      <c r="B88" s="24">
        <v>30</v>
      </c>
      <c r="C88" s="25">
        <v>1233.6052741935484</v>
      </c>
      <c r="D88" s="25">
        <v>1549.6442748053871</v>
      </c>
      <c r="E88" s="25">
        <f t="shared" si="3"/>
        <v>-316.03900061183867</v>
      </c>
      <c r="F88" s="26">
        <f t="shared" si="4"/>
        <v>354487.33998164569</v>
      </c>
    </row>
    <row r="89" spans="2:7" ht="14.25">
      <c r="B89" s="24">
        <v>31</v>
      </c>
      <c r="C89" s="25">
        <v>1233.6052741935484</v>
      </c>
      <c r="D89" s="25">
        <v>1549.6442748053871</v>
      </c>
      <c r="E89" s="25">
        <f t="shared" si="3"/>
        <v>-316.03900061183867</v>
      </c>
      <c r="F89" s="26">
        <f t="shared" si="4"/>
        <v>354171.30098103388</v>
      </c>
    </row>
    <row r="91" spans="2:7" ht="12.75">
      <c r="F91" s="22">
        <v>951</v>
      </c>
    </row>
    <row r="92" spans="2:7" ht="14.25">
      <c r="B92" s="24">
        <v>1</v>
      </c>
      <c r="C92" s="22">
        <v>192</v>
      </c>
      <c r="D92" s="22">
        <v>172</v>
      </c>
      <c r="E92" s="22">
        <f t="shared" ref="E92:E122" si="5">C92-D92</f>
        <v>20</v>
      </c>
      <c r="F92" s="22">
        <f t="shared" ref="F92:F122" si="6">F91+E92</f>
        <v>971</v>
      </c>
      <c r="G92" s="22">
        <f>E92:E119</f>
        <v>20</v>
      </c>
    </row>
    <row r="93" spans="2:7" ht="14.25">
      <c r="B93" s="24">
        <v>2</v>
      </c>
      <c r="C93" s="22">
        <v>192</v>
      </c>
      <c r="D93" s="22">
        <v>172</v>
      </c>
      <c r="E93" s="22">
        <f t="shared" si="5"/>
        <v>20</v>
      </c>
      <c r="F93" s="22">
        <f t="shared" si="6"/>
        <v>991</v>
      </c>
    </row>
    <row r="94" spans="2:7" ht="14.25">
      <c r="B94" s="24">
        <v>3</v>
      </c>
      <c r="C94" s="22">
        <v>192</v>
      </c>
      <c r="D94" s="22">
        <v>172</v>
      </c>
      <c r="E94" s="22">
        <f t="shared" si="5"/>
        <v>20</v>
      </c>
      <c r="F94" s="22">
        <f t="shared" si="6"/>
        <v>1011</v>
      </c>
    </row>
    <row r="95" spans="2:7" ht="14.25">
      <c r="B95" s="24">
        <v>4</v>
      </c>
      <c r="C95" s="22">
        <v>192</v>
      </c>
      <c r="D95" s="22">
        <v>172</v>
      </c>
      <c r="E95" s="22">
        <f t="shared" si="5"/>
        <v>20</v>
      </c>
      <c r="F95" s="22">
        <f t="shared" si="6"/>
        <v>1031</v>
      </c>
    </row>
    <row r="96" spans="2:7" ht="14.25">
      <c r="B96" s="24">
        <v>5</v>
      </c>
      <c r="C96" s="22">
        <v>192</v>
      </c>
      <c r="D96" s="22">
        <v>172</v>
      </c>
      <c r="E96" s="22">
        <f t="shared" si="5"/>
        <v>20</v>
      </c>
      <c r="F96" s="22">
        <f t="shared" si="6"/>
        <v>1051</v>
      </c>
    </row>
    <row r="97" spans="2:6" ht="14.25">
      <c r="B97" s="24">
        <v>6</v>
      </c>
      <c r="C97" s="22">
        <v>192</v>
      </c>
      <c r="D97" s="22">
        <v>172</v>
      </c>
      <c r="E97" s="22">
        <f t="shared" si="5"/>
        <v>20</v>
      </c>
      <c r="F97" s="22">
        <f t="shared" si="6"/>
        <v>1071</v>
      </c>
    </row>
    <row r="98" spans="2:6" ht="14.25">
      <c r="B98" s="24">
        <v>7</v>
      </c>
      <c r="C98" s="22">
        <v>192</v>
      </c>
      <c r="D98" s="22">
        <v>172</v>
      </c>
      <c r="E98" s="22">
        <f t="shared" si="5"/>
        <v>20</v>
      </c>
      <c r="F98" s="22">
        <f t="shared" si="6"/>
        <v>1091</v>
      </c>
    </row>
    <row r="99" spans="2:6" ht="14.25">
      <c r="B99" s="24">
        <v>8</v>
      </c>
      <c r="C99" s="22">
        <v>192</v>
      </c>
      <c r="D99" s="22">
        <v>172</v>
      </c>
      <c r="E99" s="22">
        <f t="shared" si="5"/>
        <v>20</v>
      </c>
      <c r="F99" s="22">
        <f t="shared" si="6"/>
        <v>1111</v>
      </c>
    </row>
    <row r="100" spans="2:6" ht="14.25">
      <c r="B100" s="24">
        <v>9</v>
      </c>
      <c r="C100" s="22">
        <v>192</v>
      </c>
      <c r="D100" s="22">
        <v>172</v>
      </c>
      <c r="E100" s="22">
        <f t="shared" si="5"/>
        <v>20</v>
      </c>
      <c r="F100" s="22">
        <f t="shared" si="6"/>
        <v>1131</v>
      </c>
    </row>
    <row r="101" spans="2:6" ht="14.25">
      <c r="B101" s="24">
        <v>10</v>
      </c>
      <c r="C101" s="22">
        <v>192</v>
      </c>
      <c r="D101" s="22">
        <v>172</v>
      </c>
      <c r="E101" s="22">
        <f t="shared" si="5"/>
        <v>20</v>
      </c>
      <c r="F101" s="22">
        <f t="shared" si="6"/>
        <v>1151</v>
      </c>
    </row>
    <row r="102" spans="2:6" ht="14.25">
      <c r="B102" s="24">
        <v>11</v>
      </c>
      <c r="C102" s="22">
        <v>192</v>
      </c>
      <c r="D102" s="22">
        <v>172</v>
      </c>
      <c r="E102" s="22">
        <f t="shared" si="5"/>
        <v>20</v>
      </c>
      <c r="F102" s="22">
        <f t="shared" si="6"/>
        <v>1171</v>
      </c>
    </row>
    <row r="103" spans="2:6" ht="14.25">
      <c r="B103" s="24">
        <v>12</v>
      </c>
      <c r="C103" s="22">
        <v>192</v>
      </c>
      <c r="D103" s="22">
        <v>172</v>
      </c>
      <c r="E103" s="22">
        <f t="shared" si="5"/>
        <v>20</v>
      </c>
      <c r="F103" s="22">
        <f t="shared" si="6"/>
        <v>1191</v>
      </c>
    </row>
    <row r="104" spans="2:6" ht="14.25">
      <c r="B104" s="24">
        <v>13</v>
      </c>
      <c r="C104" s="22">
        <v>192</v>
      </c>
      <c r="D104" s="22">
        <v>172</v>
      </c>
      <c r="E104" s="22">
        <f t="shared" si="5"/>
        <v>20</v>
      </c>
      <c r="F104" s="22">
        <f t="shared" si="6"/>
        <v>1211</v>
      </c>
    </row>
    <row r="105" spans="2:6" ht="14.25">
      <c r="B105" s="24">
        <v>14</v>
      </c>
      <c r="C105" s="22">
        <v>192</v>
      </c>
      <c r="D105" s="22">
        <v>172</v>
      </c>
      <c r="E105" s="22">
        <f t="shared" si="5"/>
        <v>20</v>
      </c>
      <c r="F105" s="22">
        <f t="shared" si="6"/>
        <v>1231</v>
      </c>
    </row>
    <row r="106" spans="2:6" ht="14.25">
      <c r="B106" s="24">
        <v>15</v>
      </c>
      <c r="C106" s="22">
        <v>192</v>
      </c>
      <c r="D106" s="22">
        <v>172</v>
      </c>
      <c r="E106" s="22">
        <f t="shared" si="5"/>
        <v>20</v>
      </c>
      <c r="F106" s="22">
        <f t="shared" si="6"/>
        <v>1251</v>
      </c>
    </row>
    <row r="107" spans="2:6" ht="14.25">
      <c r="B107" s="24">
        <v>16</v>
      </c>
      <c r="C107" s="22">
        <v>192</v>
      </c>
      <c r="D107" s="22">
        <v>172</v>
      </c>
      <c r="E107" s="22">
        <f t="shared" si="5"/>
        <v>20</v>
      </c>
      <c r="F107" s="22">
        <f t="shared" si="6"/>
        <v>1271</v>
      </c>
    </row>
    <row r="108" spans="2:6" ht="14.25">
      <c r="B108" s="24">
        <v>17</v>
      </c>
      <c r="C108" s="22">
        <v>192</v>
      </c>
      <c r="D108" s="22">
        <v>172</v>
      </c>
      <c r="E108" s="22">
        <f t="shared" si="5"/>
        <v>20</v>
      </c>
      <c r="F108" s="22">
        <f t="shared" si="6"/>
        <v>1291</v>
      </c>
    </row>
    <row r="109" spans="2:6" ht="14.25">
      <c r="B109" s="24">
        <v>18</v>
      </c>
      <c r="C109" s="22">
        <v>192</v>
      </c>
      <c r="D109" s="22">
        <v>172</v>
      </c>
      <c r="E109" s="22">
        <f t="shared" si="5"/>
        <v>20</v>
      </c>
      <c r="F109" s="22">
        <f t="shared" si="6"/>
        <v>1311</v>
      </c>
    </row>
    <row r="110" spans="2:6" ht="14.25">
      <c r="B110" s="24">
        <v>19</v>
      </c>
      <c r="C110" s="22">
        <v>192</v>
      </c>
      <c r="D110" s="22">
        <v>172</v>
      </c>
      <c r="E110" s="22">
        <f t="shared" si="5"/>
        <v>20</v>
      </c>
      <c r="F110" s="22">
        <f t="shared" si="6"/>
        <v>1331</v>
      </c>
    </row>
    <row r="111" spans="2:6" ht="14.25">
      <c r="B111" s="24">
        <v>20</v>
      </c>
      <c r="C111" s="22">
        <v>192</v>
      </c>
      <c r="D111" s="22">
        <v>172</v>
      </c>
      <c r="E111" s="22">
        <f t="shared" si="5"/>
        <v>20</v>
      </c>
      <c r="F111" s="22">
        <f t="shared" si="6"/>
        <v>1351</v>
      </c>
    </row>
    <row r="112" spans="2:6" ht="14.25">
      <c r="B112" s="24">
        <v>21</v>
      </c>
      <c r="C112" s="22">
        <v>192</v>
      </c>
      <c r="D112" s="22">
        <v>172</v>
      </c>
      <c r="E112" s="22">
        <f t="shared" si="5"/>
        <v>20</v>
      </c>
      <c r="F112" s="22">
        <f t="shared" si="6"/>
        <v>1371</v>
      </c>
    </row>
    <row r="113" spans="2:7" ht="14.25">
      <c r="B113" s="24">
        <v>22</v>
      </c>
      <c r="C113" s="22">
        <v>192</v>
      </c>
      <c r="D113" s="22">
        <v>172</v>
      </c>
      <c r="E113" s="22">
        <f t="shared" si="5"/>
        <v>20</v>
      </c>
      <c r="F113" s="22">
        <f t="shared" si="6"/>
        <v>1391</v>
      </c>
    </row>
    <row r="114" spans="2:7" ht="14.25">
      <c r="B114" s="24">
        <v>23</v>
      </c>
      <c r="C114" s="22">
        <v>192</v>
      </c>
      <c r="D114" s="22">
        <v>172</v>
      </c>
      <c r="E114" s="22">
        <f t="shared" si="5"/>
        <v>20</v>
      </c>
      <c r="F114" s="22">
        <f t="shared" si="6"/>
        <v>1411</v>
      </c>
    </row>
    <row r="115" spans="2:7" ht="14.25">
      <c r="B115" s="24">
        <v>24</v>
      </c>
      <c r="C115" s="22">
        <v>192</v>
      </c>
      <c r="D115" s="22">
        <v>172</v>
      </c>
      <c r="E115" s="22">
        <f t="shared" si="5"/>
        <v>20</v>
      </c>
      <c r="F115" s="22">
        <f t="shared" si="6"/>
        <v>1431</v>
      </c>
    </row>
    <row r="116" spans="2:7" ht="14.25">
      <c r="B116" s="24">
        <v>25</v>
      </c>
      <c r="C116" s="22">
        <v>192</v>
      </c>
      <c r="D116" s="22">
        <v>172</v>
      </c>
      <c r="E116" s="22">
        <f t="shared" si="5"/>
        <v>20</v>
      </c>
      <c r="F116" s="22">
        <f t="shared" si="6"/>
        <v>1451</v>
      </c>
    </row>
    <row r="117" spans="2:7" ht="14.25">
      <c r="B117" s="24">
        <v>26</v>
      </c>
      <c r="C117" s="22">
        <v>192</v>
      </c>
      <c r="D117" s="22">
        <v>172</v>
      </c>
      <c r="E117" s="22">
        <f t="shared" si="5"/>
        <v>20</v>
      </c>
      <c r="F117" s="22">
        <f t="shared" si="6"/>
        <v>1471</v>
      </c>
      <c r="G117" s="22">
        <f>SUM(E92:E117)</f>
        <v>520</v>
      </c>
    </row>
    <row r="118" spans="2:7" ht="14.25">
      <c r="B118" s="24">
        <v>27</v>
      </c>
      <c r="C118" s="22">
        <v>192</v>
      </c>
      <c r="D118" s="22">
        <v>172</v>
      </c>
      <c r="E118" s="22">
        <f t="shared" si="5"/>
        <v>20</v>
      </c>
      <c r="F118" s="22">
        <f t="shared" si="6"/>
        <v>1491</v>
      </c>
      <c r="G118" s="22">
        <f>G117+C118+F91</f>
        <v>1663</v>
      </c>
    </row>
    <row r="119" spans="2:7" ht="14.25">
      <c r="B119" s="24">
        <v>28</v>
      </c>
      <c r="C119" s="22">
        <v>192</v>
      </c>
      <c r="D119" s="22">
        <v>172</v>
      </c>
      <c r="E119" s="22">
        <f t="shared" si="5"/>
        <v>20</v>
      </c>
      <c r="F119" s="22">
        <f t="shared" si="6"/>
        <v>1511</v>
      </c>
      <c r="G119" s="22">
        <f>F118+C119</f>
        <v>1683</v>
      </c>
    </row>
    <row r="120" spans="2:7" ht="14.25">
      <c r="B120" s="24">
        <v>29</v>
      </c>
      <c r="C120" s="22">
        <v>192</v>
      </c>
      <c r="D120" s="22">
        <v>172</v>
      </c>
      <c r="E120" s="22">
        <f t="shared" si="5"/>
        <v>20</v>
      </c>
      <c r="F120" s="22">
        <f t="shared" si="6"/>
        <v>1531</v>
      </c>
    </row>
    <row r="121" spans="2:7" ht="14.25">
      <c r="B121" s="24">
        <v>30</v>
      </c>
      <c r="C121" s="22">
        <v>192</v>
      </c>
      <c r="D121" s="22">
        <v>172</v>
      </c>
      <c r="E121" s="22">
        <f t="shared" si="5"/>
        <v>20</v>
      </c>
      <c r="F121" s="22">
        <f t="shared" si="6"/>
        <v>1551</v>
      </c>
      <c r="G121" s="22">
        <f>F120+C121</f>
        <v>1723</v>
      </c>
    </row>
    <row r="122" spans="2:7" ht="14.25">
      <c r="B122" s="24">
        <v>31</v>
      </c>
      <c r="C122" s="22">
        <v>192</v>
      </c>
      <c r="D122" s="22">
        <v>172</v>
      </c>
      <c r="E122" s="22">
        <f t="shared" si="5"/>
        <v>20</v>
      </c>
      <c r="F122" s="22">
        <f t="shared" si="6"/>
        <v>1571</v>
      </c>
    </row>
  </sheetData>
  <mergeCells count="27">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2:J32"/>
    <mergeCell ref="B33:J33"/>
    <mergeCell ref="B34:J34"/>
    <mergeCell ref="B35:J35"/>
    <mergeCell ref="B36:J36"/>
    <mergeCell ref="B30:J30"/>
    <mergeCell ref="B31:J31"/>
    <mergeCell ref="B25:J25"/>
    <mergeCell ref="B26:J26"/>
    <mergeCell ref="B27:J27"/>
    <mergeCell ref="B28:J28"/>
    <mergeCell ref="B29:J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1.42578125" customWidth="1"/>
  </cols>
  <sheetData>
    <row r="1" spans="1:11" ht="18">
      <c r="A1" s="43" t="s">
        <v>0</v>
      </c>
      <c r="B1" s="34"/>
      <c r="C1" s="34"/>
      <c r="D1" s="34"/>
      <c r="E1" s="34"/>
      <c r="F1" s="34"/>
      <c r="G1" s="34"/>
      <c r="H1" s="34"/>
      <c r="I1" s="34"/>
      <c r="J1" s="34"/>
    </row>
    <row r="2" spans="1:11" ht="18">
      <c r="A2" s="43" t="s">
        <v>1</v>
      </c>
      <c r="B2" s="34"/>
      <c r="C2" s="34"/>
      <c r="D2" s="34"/>
      <c r="E2" s="34"/>
      <c r="F2" s="34"/>
      <c r="G2" s="34"/>
      <c r="H2" s="34"/>
      <c r="I2" s="34"/>
      <c r="J2" s="34"/>
    </row>
    <row r="3" spans="1:11">
      <c r="A3" s="44"/>
      <c r="B3" s="45"/>
      <c r="C3" s="1"/>
      <c r="D3" s="1"/>
      <c r="E3" s="1"/>
      <c r="F3" s="1"/>
      <c r="G3" s="1"/>
      <c r="H3" s="1"/>
      <c r="I3" s="2"/>
      <c r="J3" s="27" t="s">
        <v>79</v>
      </c>
    </row>
    <row r="4" spans="1:11">
      <c r="A4" s="46" t="s">
        <v>2</v>
      </c>
      <c r="B4" s="46" t="s">
        <v>3</v>
      </c>
      <c r="C4" s="46" t="s">
        <v>4</v>
      </c>
      <c r="D4" s="37" t="s">
        <v>5</v>
      </c>
      <c r="E4" s="38"/>
      <c r="F4" s="37" t="s">
        <v>6</v>
      </c>
      <c r="G4" s="38"/>
      <c r="H4" s="37" t="s">
        <v>7</v>
      </c>
      <c r="I4" s="38"/>
      <c r="J4" s="48" t="s">
        <v>8</v>
      </c>
    </row>
    <row r="5" spans="1:11" ht="27.75" customHeight="1">
      <c r="A5" s="47"/>
      <c r="B5" s="47"/>
      <c r="C5" s="47"/>
      <c r="D5" s="4" t="s">
        <v>9</v>
      </c>
      <c r="E5" s="4" t="s">
        <v>10</v>
      </c>
      <c r="F5" s="4" t="s">
        <v>9</v>
      </c>
      <c r="G5" s="4" t="s">
        <v>10</v>
      </c>
      <c r="H5" s="4" t="s">
        <v>9</v>
      </c>
      <c r="I5" s="4" t="s">
        <v>10</v>
      </c>
      <c r="J5" s="47"/>
    </row>
    <row r="6" spans="1:11">
      <c r="A6" s="5">
        <v>-1</v>
      </c>
      <c r="B6" s="5">
        <v>-2</v>
      </c>
      <c r="C6" s="5">
        <v>-3</v>
      </c>
      <c r="D6" s="5">
        <v>-4</v>
      </c>
      <c r="E6" s="5">
        <v>-5</v>
      </c>
      <c r="F6" s="4" t="s">
        <v>11</v>
      </c>
      <c r="G6" s="4" t="s">
        <v>12</v>
      </c>
      <c r="H6" s="5">
        <v>-8</v>
      </c>
      <c r="I6" s="5">
        <v>-9</v>
      </c>
      <c r="J6" s="5">
        <v>-10</v>
      </c>
    </row>
    <row r="7" spans="1:11">
      <c r="A7" s="4">
        <v>1</v>
      </c>
      <c r="B7" s="6" t="s">
        <v>13</v>
      </c>
      <c r="C7" s="7">
        <v>1550</v>
      </c>
      <c r="D7" s="8">
        <f>'2 September 2022'!E7</f>
        <v>356276.74999999994</v>
      </c>
      <c r="E7" s="8">
        <f>F7+1827.86</f>
        <v>356554.60999999993</v>
      </c>
      <c r="F7" s="8">
        <f t="shared" ref="F7:F18" si="0">D7-C7</f>
        <v>354726.74999999994</v>
      </c>
      <c r="G7" s="8">
        <f t="shared" ref="G7:G18" si="1">E7-C7</f>
        <v>355004.60999999993</v>
      </c>
      <c r="H7" s="9">
        <f>'2 September 2022'!I7</f>
        <v>12221</v>
      </c>
      <c r="I7" s="9">
        <v>12221</v>
      </c>
      <c r="J7" s="39" t="s">
        <v>78</v>
      </c>
      <c r="K7" s="20">
        <f t="shared" ref="K7:K18" si="2">I7-H7</f>
        <v>0</v>
      </c>
    </row>
    <row r="8" spans="1:11">
      <c r="A8" s="4">
        <v>2</v>
      </c>
      <c r="B8" s="6" t="s">
        <v>15</v>
      </c>
      <c r="C8" s="7">
        <v>953</v>
      </c>
      <c r="D8" s="8">
        <f>'2 September 2022'!E8</f>
        <v>346.54</v>
      </c>
      <c r="E8" s="8">
        <v>346.54</v>
      </c>
      <c r="F8" s="8">
        <f t="shared" si="0"/>
        <v>-606.46</v>
      </c>
      <c r="G8" s="8">
        <f t="shared" si="1"/>
        <v>-606.46</v>
      </c>
      <c r="H8" s="9">
        <f>'2 September 2022'!I8</f>
        <v>10083</v>
      </c>
      <c r="I8" s="9">
        <v>10083</v>
      </c>
      <c r="J8" s="40"/>
      <c r="K8" s="20">
        <f t="shared" si="2"/>
        <v>0</v>
      </c>
    </row>
    <row r="9" spans="1:11">
      <c r="A9" s="4">
        <v>3</v>
      </c>
      <c r="B9" s="6" t="s">
        <v>16</v>
      </c>
      <c r="C9" s="7">
        <v>101.47</v>
      </c>
      <c r="D9" s="8">
        <f>'2 September 2022'!E9</f>
        <v>35.29</v>
      </c>
      <c r="E9" s="21">
        <v>25.47</v>
      </c>
      <c r="F9" s="8">
        <f t="shared" si="0"/>
        <v>-66.180000000000007</v>
      </c>
      <c r="G9" s="8">
        <f t="shared" si="1"/>
        <v>-76</v>
      </c>
      <c r="H9" s="9">
        <f>'2 September 2022'!I9</f>
        <v>14731</v>
      </c>
      <c r="I9" s="9">
        <v>14731</v>
      </c>
      <c r="J9" s="40"/>
      <c r="K9" s="20">
        <f t="shared" si="2"/>
        <v>0</v>
      </c>
    </row>
    <row r="10" spans="1:11">
      <c r="A10" s="4">
        <v>4</v>
      </c>
      <c r="B10" s="6" t="s">
        <v>17</v>
      </c>
      <c r="C10" s="7">
        <v>26.62</v>
      </c>
      <c r="D10" s="8">
        <f>'2 September 2022'!E10</f>
        <v>10.6</v>
      </c>
      <c r="E10" s="21">
        <v>10.6</v>
      </c>
      <c r="F10" s="8">
        <f t="shared" si="0"/>
        <v>-16.020000000000003</v>
      </c>
      <c r="G10" s="8">
        <f t="shared" si="1"/>
        <v>-16.020000000000003</v>
      </c>
      <c r="H10" s="9">
        <f>'2 September 2022'!I10</f>
        <v>37032</v>
      </c>
      <c r="I10" s="9">
        <v>36246</v>
      </c>
      <c r="J10" s="40"/>
      <c r="K10" s="20">
        <f t="shared" si="2"/>
        <v>-786</v>
      </c>
    </row>
    <row r="11" spans="1:11">
      <c r="A11" s="4">
        <v>5</v>
      </c>
      <c r="B11" s="6" t="s">
        <v>18</v>
      </c>
      <c r="C11" s="7">
        <v>23.9</v>
      </c>
      <c r="D11" s="8">
        <f>'2 September 2022'!E11</f>
        <v>11.93</v>
      </c>
      <c r="E11" s="21">
        <v>9.2899999999999991</v>
      </c>
      <c r="F11" s="8">
        <f t="shared" si="0"/>
        <v>-11.969999999999999</v>
      </c>
      <c r="G11" s="8">
        <f t="shared" si="1"/>
        <v>-14.61</v>
      </c>
      <c r="H11" s="9">
        <f>'2 September 2022'!I11</f>
        <v>24514</v>
      </c>
      <c r="I11" s="9">
        <v>24371</v>
      </c>
      <c r="J11" s="40"/>
      <c r="K11" s="20">
        <f t="shared" si="2"/>
        <v>-143</v>
      </c>
    </row>
    <row r="12" spans="1:11">
      <c r="A12" s="4">
        <v>6</v>
      </c>
      <c r="B12" s="6" t="s">
        <v>19</v>
      </c>
      <c r="C12" s="7">
        <v>13</v>
      </c>
      <c r="D12" s="8">
        <f>'2 September 2022'!E12</f>
        <v>6.92</v>
      </c>
      <c r="E12" s="21">
        <v>6.92</v>
      </c>
      <c r="F12" s="8">
        <f t="shared" si="0"/>
        <v>-6.08</v>
      </c>
      <c r="G12" s="8">
        <f t="shared" si="1"/>
        <v>-6.08</v>
      </c>
      <c r="H12" s="9">
        <f>'2 September 2022'!I12</f>
        <v>55471</v>
      </c>
      <c r="I12" s="9">
        <v>55471</v>
      </c>
      <c r="J12" s="40"/>
      <c r="K12" s="20">
        <f t="shared" si="2"/>
        <v>0</v>
      </c>
    </row>
    <row r="13" spans="1:11">
      <c r="A13" s="4">
        <v>7</v>
      </c>
      <c r="B13" s="6" t="s">
        <v>20</v>
      </c>
      <c r="C13" s="7">
        <v>32.770000000000003</v>
      </c>
      <c r="D13" s="8">
        <f>'2 September 2022'!E13</f>
        <v>16.72</v>
      </c>
      <c r="E13" s="21">
        <v>16.72</v>
      </c>
      <c r="F13" s="8">
        <f t="shared" si="0"/>
        <v>-16.050000000000004</v>
      </c>
      <c r="G13" s="8">
        <f t="shared" si="1"/>
        <v>-16.050000000000004</v>
      </c>
      <c r="H13" s="9">
        <f>'2 September 2022'!I13</f>
        <v>74064</v>
      </c>
      <c r="I13" s="9">
        <v>74779</v>
      </c>
      <c r="J13" s="40"/>
      <c r="K13" s="20">
        <f t="shared" si="2"/>
        <v>715</v>
      </c>
    </row>
    <row r="14" spans="1:11">
      <c r="A14" s="4">
        <v>8</v>
      </c>
      <c r="B14" s="6" t="s">
        <v>21</v>
      </c>
      <c r="C14" s="7">
        <v>36.35</v>
      </c>
      <c r="D14" s="8">
        <f>'2 September 2022'!E14</f>
        <v>18.54</v>
      </c>
      <c r="E14" s="21">
        <v>18.54</v>
      </c>
      <c r="F14" s="8">
        <f t="shared" si="0"/>
        <v>-17.810000000000002</v>
      </c>
      <c r="G14" s="8">
        <f t="shared" si="1"/>
        <v>-17.810000000000002</v>
      </c>
      <c r="H14" s="9">
        <f>'2 September 2022'!I14</f>
        <v>149286</v>
      </c>
      <c r="I14" s="9">
        <v>149286</v>
      </c>
      <c r="J14" s="40"/>
      <c r="K14" s="20">
        <f t="shared" si="2"/>
        <v>0</v>
      </c>
    </row>
    <row r="15" spans="1:11">
      <c r="A15" s="4">
        <v>9</v>
      </c>
      <c r="B15" s="6" t="s">
        <v>22</v>
      </c>
      <c r="C15" s="7">
        <v>172</v>
      </c>
      <c r="D15" s="8">
        <f>'2 September 2022'!E15</f>
        <v>1732.8400000000001</v>
      </c>
      <c r="E15" s="21">
        <f>F15+173.42</f>
        <v>1734.2600000000002</v>
      </c>
      <c r="F15" s="8">
        <f t="shared" si="0"/>
        <v>1560.8400000000001</v>
      </c>
      <c r="G15" s="8">
        <f t="shared" si="1"/>
        <v>1562.2600000000002</v>
      </c>
      <c r="H15" s="9">
        <f>'2 September 2022'!I15</f>
        <v>41329</v>
      </c>
      <c r="I15" s="9">
        <v>41400</v>
      </c>
      <c r="J15" s="40"/>
      <c r="K15" s="20">
        <f t="shared" si="2"/>
        <v>71</v>
      </c>
    </row>
    <row r="16" spans="1:11">
      <c r="A16" s="4">
        <v>10</v>
      </c>
      <c r="B16" s="6" t="s">
        <v>23</v>
      </c>
      <c r="C16" s="7">
        <v>173</v>
      </c>
      <c r="D16" s="8">
        <f>'2 September 2022'!E16</f>
        <v>187.43999999999997</v>
      </c>
      <c r="E16" s="21">
        <f>F16+116.97</f>
        <v>131.40999999999997</v>
      </c>
      <c r="F16" s="8">
        <f t="shared" si="0"/>
        <v>14.439999999999969</v>
      </c>
      <c r="G16" s="8">
        <f t="shared" si="1"/>
        <v>-41.590000000000032</v>
      </c>
      <c r="H16" s="9">
        <f>'2 September 2022'!I16</f>
        <v>30500</v>
      </c>
      <c r="I16" s="9">
        <v>30214</v>
      </c>
      <c r="J16" s="40"/>
      <c r="K16" s="20">
        <f t="shared" si="2"/>
        <v>-286</v>
      </c>
    </row>
    <row r="17" spans="1:11">
      <c r="A17" s="4">
        <v>11</v>
      </c>
      <c r="B17" s="6" t="s">
        <v>24</v>
      </c>
      <c r="C17" s="7">
        <v>199</v>
      </c>
      <c r="D17" s="8">
        <f>'2 September 2022'!E17</f>
        <v>82.44</v>
      </c>
      <c r="E17" s="21">
        <v>82.44</v>
      </c>
      <c r="F17" s="8">
        <f t="shared" si="0"/>
        <v>-116.56</v>
      </c>
      <c r="G17" s="8">
        <f t="shared" si="1"/>
        <v>-116.56</v>
      </c>
      <c r="H17" s="9">
        <f>'2 September 2022'!I17</f>
        <v>14464</v>
      </c>
      <c r="I17" s="9">
        <v>14464</v>
      </c>
      <c r="J17" s="40"/>
      <c r="K17" s="20">
        <f t="shared" si="2"/>
        <v>0</v>
      </c>
    </row>
    <row r="18" spans="1:11">
      <c r="A18" s="4">
        <v>12</v>
      </c>
      <c r="B18" s="6" t="s">
        <v>25</v>
      </c>
      <c r="C18" s="7">
        <v>128</v>
      </c>
      <c r="D18" s="8">
        <f>'2 September 2022'!E18</f>
        <v>5877</v>
      </c>
      <c r="E18" s="8">
        <f>F18+92</f>
        <v>5841</v>
      </c>
      <c r="F18" s="8">
        <f t="shared" si="0"/>
        <v>5749</v>
      </c>
      <c r="G18" s="8">
        <f t="shared" si="1"/>
        <v>5713</v>
      </c>
      <c r="H18" s="9">
        <f>'2 September 2022'!I18</f>
        <v>17564</v>
      </c>
      <c r="I18" s="9">
        <v>17636</v>
      </c>
      <c r="J18" s="38"/>
      <c r="K18" s="20">
        <f t="shared" si="2"/>
        <v>72</v>
      </c>
    </row>
    <row r="19" spans="1:11" ht="12.75">
      <c r="A19" s="10"/>
      <c r="B19" s="10"/>
      <c r="C19" s="10"/>
      <c r="D19" s="10"/>
      <c r="E19" s="10"/>
      <c r="F19" s="10"/>
      <c r="G19" s="10"/>
      <c r="H19" s="11"/>
      <c r="I19" s="10"/>
      <c r="J19" s="10"/>
    </row>
    <row r="20" spans="1:11" ht="15">
      <c r="A20" s="12" t="s">
        <v>26</v>
      </c>
      <c r="B20" s="10"/>
      <c r="C20" s="10"/>
      <c r="D20" s="10"/>
      <c r="E20" s="13"/>
      <c r="F20" s="10"/>
      <c r="G20" s="10"/>
      <c r="H20" s="10"/>
      <c r="I20" s="10"/>
      <c r="J20" s="10"/>
    </row>
    <row r="21" spans="1:11" ht="12.75">
      <c r="A21" s="14" t="s">
        <v>27</v>
      </c>
      <c r="B21" s="36" t="s">
        <v>28</v>
      </c>
      <c r="C21" s="34"/>
      <c r="D21" s="34"/>
      <c r="E21" s="34"/>
      <c r="F21" s="34"/>
      <c r="G21" s="34"/>
      <c r="H21" s="34"/>
      <c r="I21" s="34"/>
      <c r="J21" s="34"/>
    </row>
    <row r="22" spans="1:11" ht="12.75">
      <c r="A22" s="14" t="s">
        <v>29</v>
      </c>
      <c r="B22" s="36" t="s">
        <v>30</v>
      </c>
      <c r="C22" s="34"/>
      <c r="D22" s="34"/>
      <c r="E22" s="34"/>
      <c r="F22" s="34"/>
      <c r="G22" s="34"/>
      <c r="H22" s="34"/>
      <c r="I22" s="34"/>
      <c r="J22" s="34"/>
    </row>
    <row r="23" spans="1:11" ht="12.75">
      <c r="A23" s="14" t="s">
        <v>31</v>
      </c>
      <c r="B23" s="36" t="s">
        <v>32</v>
      </c>
      <c r="C23" s="34"/>
      <c r="D23" s="34"/>
      <c r="E23" s="34"/>
      <c r="F23" s="34"/>
      <c r="G23" s="34"/>
      <c r="H23" s="34"/>
      <c r="I23" s="34"/>
      <c r="J23" s="34"/>
    </row>
    <row r="24" spans="1:11" ht="12.75">
      <c r="A24" s="14" t="s">
        <v>33</v>
      </c>
      <c r="B24" s="41" t="s">
        <v>34</v>
      </c>
      <c r="C24" s="34"/>
      <c r="D24" s="34"/>
      <c r="E24" s="34"/>
      <c r="F24" s="34"/>
      <c r="G24" s="34"/>
      <c r="H24" s="34"/>
      <c r="I24" s="34"/>
      <c r="J24" s="34"/>
    </row>
    <row r="25" spans="1:11" ht="12.75">
      <c r="A25" s="14" t="s">
        <v>35</v>
      </c>
      <c r="B25" s="41" t="s">
        <v>36</v>
      </c>
      <c r="C25" s="34"/>
      <c r="D25" s="34"/>
      <c r="E25" s="34"/>
      <c r="F25" s="34"/>
      <c r="G25" s="34"/>
      <c r="H25" s="34"/>
      <c r="I25" s="34"/>
      <c r="J25" s="34"/>
    </row>
    <row r="26" spans="1:11" ht="12.75">
      <c r="A26" s="14" t="s">
        <v>37</v>
      </c>
      <c r="B26" s="42" t="s">
        <v>38</v>
      </c>
      <c r="C26" s="34"/>
      <c r="D26" s="34"/>
      <c r="E26" s="34"/>
      <c r="F26" s="34"/>
      <c r="G26" s="34"/>
      <c r="H26" s="34"/>
      <c r="I26" s="34"/>
      <c r="J26" s="34"/>
    </row>
    <row r="27" spans="1:11" ht="12.75">
      <c r="A27" s="14" t="s">
        <v>39</v>
      </c>
      <c r="B27" s="41" t="s">
        <v>40</v>
      </c>
      <c r="C27" s="34"/>
      <c r="D27" s="34"/>
      <c r="E27" s="34"/>
      <c r="F27" s="34"/>
      <c r="G27" s="34"/>
      <c r="H27" s="34"/>
      <c r="I27" s="34"/>
      <c r="J27" s="34"/>
    </row>
    <row r="28" spans="1:11" ht="14.25">
      <c r="A28" s="14" t="s">
        <v>41</v>
      </c>
      <c r="B28" s="49" t="s">
        <v>42</v>
      </c>
      <c r="C28" s="34"/>
      <c r="D28" s="34"/>
      <c r="E28" s="34"/>
      <c r="F28" s="34"/>
      <c r="G28" s="34"/>
      <c r="H28" s="34"/>
      <c r="I28" s="34"/>
      <c r="J28" s="34"/>
    </row>
    <row r="29" spans="1:11" ht="12.75">
      <c r="A29" s="14" t="s">
        <v>43</v>
      </c>
      <c r="B29" s="36" t="s">
        <v>44</v>
      </c>
      <c r="C29" s="34"/>
      <c r="D29" s="34"/>
      <c r="E29" s="34"/>
      <c r="F29" s="34"/>
      <c r="G29" s="34"/>
      <c r="H29" s="34"/>
      <c r="I29" s="34"/>
      <c r="J29" s="34"/>
    </row>
    <row r="30" spans="1:11" ht="12.75">
      <c r="A30" s="14" t="s">
        <v>45</v>
      </c>
      <c r="B30" s="36" t="s">
        <v>46</v>
      </c>
      <c r="C30" s="34"/>
      <c r="D30" s="34"/>
      <c r="E30" s="34"/>
      <c r="F30" s="34"/>
      <c r="G30" s="34"/>
      <c r="H30" s="34"/>
      <c r="I30" s="34"/>
      <c r="J30" s="34"/>
    </row>
    <row r="31" spans="1:11" ht="12.75">
      <c r="A31" s="14" t="s">
        <v>47</v>
      </c>
      <c r="B31" s="36" t="s">
        <v>48</v>
      </c>
      <c r="C31" s="34"/>
      <c r="D31" s="34"/>
      <c r="E31" s="34"/>
      <c r="F31" s="34"/>
      <c r="G31" s="34"/>
      <c r="H31" s="34"/>
      <c r="I31" s="34"/>
      <c r="J31" s="34"/>
    </row>
    <row r="32" spans="1:11" ht="12.75">
      <c r="A32" s="14" t="s">
        <v>49</v>
      </c>
      <c r="B32" s="50" t="s">
        <v>50</v>
      </c>
      <c r="C32" s="34"/>
      <c r="D32" s="34"/>
      <c r="E32" s="34"/>
      <c r="F32" s="34"/>
      <c r="G32" s="34"/>
      <c r="H32" s="34"/>
      <c r="I32" s="34"/>
      <c r="J32" s="34"/>
    </row>
    <row r="33" spans="1:10" ht="12.75">
      <c r="A33" s="19" t="s">
        <v>51</v>
      </c>
      <c r="B33" s="33" t="s">
        <v>52</v>
      </c>
      <c r="C33" s="34"/>
      <c r="D33" s="34"/>
      <c r="E33" s="34"/>
      <c r="F33" s="34"/>
      <c r="G33" s="34"/>
      <c r="H33" s="34"/>
      <c r="I33" s="34"/>
      <c r="J33" s="34"/>
    </row>
    <row r="34" spans="1:10" ht="12.75">
      <c r="A34" s="19" t="s">
        <v>53</v>
      </c>
      <c r="B34" s="35" t="s">
        <v>54</v>
      </c>
      <c r="C34" s="34"/>
      <c r="D34" s="34"/>
      <c r="E34" s="34"/>
      <c r="F34" s="34"/>
      <c r="G34" s="34"/>
      <c r="H34" s="34"/>
      <c r="I34" s="34"/>
      <c r="J34" s="34"/>
    </row>
    <row r="35" spans="1:10" ht="12.75">
      <c r="A35" s="19" t="s">
        <v>55</v>
      </c>
      <c r="B35" s="35" t="s">
        <v>56</v>
      </c>
      <c r="C35" s="34"/>
      <c r="D35" s="34"/>
      <c r="E35" s="34"/>
      <c r="F35" s="34"/>
      <c r="G35" s="34"/>
      <c r="H35" s="34"/>
      <c r="I35" s="34"/>
      <c r="J35" s="34"/>
    </row>
    <row r="36" spans="1:10" ht="12.75">
      <c r="A36" s="19" t="s">
        <v>57</v>
      </c>
      <c r="B36" s="36" t="s">
        <v>58</v>
      </c>
      <c r="C36" s="34"/>
      <c r="D36" s="34"/>
      <c r="E36" s="34"/>
      <c r="F36" s="34"/>
      <c r="G36" s="34"/>
      <c r="H36" s="34"/>
      <c r="I36" s="34"/>
      <c r="J36" s="34"/>
    </row>
    <row r="37" spans="1:10" ht="12.75">
      <c r="A37" s="19"/>
      <c r="B37" s="28"/>
    </row>
    <row r="44" spans="1:10">
      <c r="B44" s="6" t="s">
        <v>13</v>
      </c>
      <c r="C44" s="22" t="s">
        <v>61</v>
      </c>
    </row>
    <row r="45" spans="1:10">
      <c r="B45" s="6" t="s">
        <v>15</v>
      </c>
      <c r="C45" s="22" t="s">
        <v>62</v>
      </c>
    </row>
    <row r="46" spans="1:10">
      <c r="B46" s="6" t="s">
        <v>16</v>
      </c>
      <c r="C46" s="22" t="s">
        <v>63</v>
      </c>
    </row>
    <row r="47" spans="1:10">
      <c r="B47" s="6" t="s">
        <v>17</v>
      </c>
      <c r="C47" s="22" t="s">
        <v>64</v>
      </c>
    </row>
    <row r="48" spans="1:10">
      <c r="B48" s="6" t="s">
        <v>18</v>
      </c>
      <c r="C48" s="22" t="s">
        <v>63</v>
      </c>
    </row>
    <row r="49" spans="2:6">
      <c r="B49" s="6" t="s">
        <v>19</v>
      </c>
      <c r="C49" s="22" t="s">
        <v>64</v>
      </c>
    </row>
    <row r="50" spans="2:6">
      <c r="B50" s="6" t="s">
        <v>20</v>
      </c>
      <c r="C50" s="22" t="s">
        <v>64</v>
      </c>
    </row>
    <row r="51" spans="2:6">
      <c r="B51" s="6" t="s">
        <v>21</v>
      </c>
      <c r="C51" s="22" t="s">
        <v>64</v>
      </c>
    </row>
    <row r="52" spans="2:6">
      <c r="B52" s="6" t="s">
        <v>22</v>
      </c>
      <c r="C52" s="22" t="s">
        <v>65</v>
      </c>
    </row>
    <row r="53" spans="2:6">
      <c r="B53" s="6" t="s">
        <v>23</v>
      </c>
      <c r="C53" s="22" t="s">
        <v>72</v>
      </c>
    </row>
    <row r="54" spans="2:6">
      <c r="B54" s="6" t="s">
        <v>24</v>
      </c>
      <c r="C54" s="22" t="s">
        <v>64</v>
      </c>
    </row>
    <row r="55" spans="2:6">
      <c r="B55" s="6" t="s">
        <v>25</v>
      </c>
      <c r="C55" s="22" t="s">
        <v>66</v>
      </c>
    </row>
    <row r="58" spans="2:6" ht="15">
      <c r="B58" s="12" t="s">
        <v>67</v>
      </c>
      <c r="C58" s="12" t="s">
        <v>68</v>
      </c>
      <c r="D58" s="12" t="s">
        <v>69</v>
      </c>
      <c r="E58" s="12" t="s">
        <v>70</v>
      </c>
      <c r="F58" s="23">
        <v>363968.51</v>
      </c>
    </row>
    <row r="59" spans="2:6" ht="14.25">
      <c r="B59" s="24">
        <v>1</v>
      </c>
      <c r="C59" s="25">
        <v>1233.6052741935484</v>
      </c>
      <c r="D59" s="25">
        <v>1549.6442748053871</v>
      </c>
      <c r="E59" s="25">
        <f t="shared" ref="E59:E89" si="3">C59-D59</f>
        <v>-316.03900061183867</v>
      </c>
      <c r="F59" s="26">
        <f t="shared" ref="F59:F89" si="4">F58+E59</f>
        <v>363652.4709993882</v>
      </c>
    </row>
    <row r="60" spans="2:6" ht="14.25">
      <c r="B60" s="24">
        <v>2</v>
      </c>
      <c r="C60" s="25">
        <v>1233.6052741935484</v>
      </c>
      <c r="D60" s="25">
        <v>1549.6442748053871</v>
      </c>
      <c r="E60" s="25">
        <f t="shared" si="3"/>
        <v>-316.03900061183867</v>
      </c>
      <c r="F60" s="26">
        <f t="shared" si="4"/>
        <v>363336.43199877639</v>
      </c>
    </row>
    <row r="61" spans="2:6" ht="14.25">
      <c r="B61" s="24">
        <v>3</v>
      </c>
      <c r="C61" s="25">
        <v>1233.6052741935484</v>
      </c>
      <c r="D61" s="25">
        <v>1549.6442748053871</v>
      </c>
      <c r="E61" s="25">
        <f t="shared" si="3"/>
        <v>-316.03900061183867</v>
      </c>
      <c r="F61" s="26">
        <f t="shared" si="4"/>
        <v>363020.39299816458</v>
      </c>
    </row>
    <row r="62" spans="2:6" ht="14.25">
      <c r="B62" s="24">
        <v>4</v>
      </c>
      <c r="C62" s="25">
        <v>1233.6052741935484</v>
      </c>
      <c r="D62" s="25">
        <v>1549.6442748053871</v>
      </c>
      <c r="E62" s="25">
        <f t="shared" si="3"/>
        <v>-316.03900061183867</v>
      </c>
      <c r="F62" s="26">
        <f t="shared" si="4"/>
        <v>362704.35399755277</v>
      </c>
    </row>
    <row r="63" spans="2:6" ht="14.25">
      <c r="B63" s="24">
        <v>5</v>
      </c>
      <c r="C63" s="25">
        <v>1233.6052741935484</v>
      </c>
      <c r="D63" s="25">
        <v>1549.6442748053871</v>
      </c>
      <c r="E63" s="25">
        <f t="shared" si="3"/>
        <v>-316.03900061183867</v>
      </c>
      <c r="F63" s="26">
        <f t="shared" si="4"/>
        <v>362388.31499694096</v>
      </c>
    </row>
    <row r="64" spans="2:6" ht="14.25">
      <c r="B64" s="24">
        <v>6</v>
      </c>
      <c r="C64" s="25">
        <v>1233.6052741935484</v>
      </c>
      <c r="D64" s="25">
        <v>1549.6442748053871</v>
      </c>
      <c r="E64" s="25">
        <f t="shared" si="3"/>
        <v>-316.03900061183867</v>
      </c>
      <c r="F64" s="26">
        <f t="shared" si="4"/>
        <v>362072.27599632915</v>
      </c>
    </row>
    <row r="65" spans="2:6" ht="14.25">
      <c r="B65" s="24">
        <v>7</v>
      </c>
      <c r="C65" s="25">
        <v>1233.6052741935484</v>
      </c>
      <c r="D65" s="25">
        <v>1549.6442748053871</v>
      </c>
      <c r="E65" s="25">
        <f t="shared" si="3"/>
        <v>-316.03900061183867</v>
      </c>
      <c r="F65" s="26">
        <f t="shared" si="4"/>
        <v>361756.23699571734</v>
      </c>
    </row>
    <row r="66" spans="2:6" ht="14.25">
      <c r="B66" s="24">
        <v>8</v>
      </c>
      <c r="C66" s="25">
        <v>1233.6052741935484</v>
      </c>
      <c r="D66" s="25">
        <v>1549.6442748053871</v>
      </c>
      <c r="E66" s="25">
        <f t="shared" si="3"/>
        <v>-316.03900061183867</v>
      </c>
      <c r="F66" s="26">
        <f t="shared" si="4"/>
        <v>361440.19799510553</v>
      </c>
    </row>
    <row r="67" spans="2:6" ht="14.25">
      <c r="B67" s="24">
        <v>9</v>
      </c>
      <c r="C67" s="25">
        <v>1233.6052741935484</v>
      </c>
      <c r="D67" s="25">
        <v>1549.6442748053871</v>
      </c>
      <c r="E67" s="25">
        <f t="shared" si="3"/>
        <v>-316.03900061183867</v>
      </c>
      <c r="F67" s="26">
        <f t="shared" si="4"/>
        <v>361124.15899449371</v>
      </c>
    </row>
    <row r="68" spans="2:6" ht="14.25">
      <c r="B68" s="24">
        <v>10</v>
      </c>
      <c r="C68" s="25">
        <v>1233.6052741935484</v>
      </c>
      <c r="D68" s="25">
        <v>1549.6442748053871</v>
      </c>
      <c r="E68" s="25">
        <f t="shared" si="3"/>
        <v>-316.03900061183867</v>
      </c>
      <c r="F68" s="26">
        <f t="shared" si="4"/>
        <v>360808.1199938819</v>
      </c>
    </row>
    <row r="69" spans="2:6" ht="14.25">
      <c r="B69" s="24">
        <v>11</v>
      </c>
      <c r="C69" s="25">
        <v>1233.6052741935484</v>
      </c>
      <c r="D69" s="25">
        <v>1549.6442748053871</v>
      </c>
      <c r="E69" s="25">
        <f t="shared" si="3"/>
        <v>-316.03900061183867</v>
      </c>
      <c r="F69" s="26">
        <f t="shared" si="4"/>
        <v>360492.08099327009</v>
      </c>
    </row>
    <row r="70" spans="2:6" ht="14.25">
      <c r="B70" s="24">
        <v>12</v>
      </c>
      <c r="C70" s="25">
        <v>1233.6052741935484</v>
      </c>
      <c r="D70" s="25">
        <v>1549.6442748053871</v>
      </c>
      <c r="E70" s="25">
        <f t="shared" si="3"/>
        <v>-316.03900061183867</v>
      </c>
      <c r="F70" s="26">
        <f t="shared" si="4"/>
        <v>360176.04199265828</v>
      </c>
    </row>
    <row r="71" spans="2:6" ht="14.25">
      <c r="B71" s="24">
        <v>13</v>
      </c>
      <c r="C71" s="25">
        <v>1233.6052741935484</v>
      </c>
      <c r="D71" s="25">
        <v>1549.6442748053871</v>
      </c>
      <c r="E71" s="25">
        <f t="shared" si="3"/>
        <v>-316.03900061183867</v>
      </c>
      <c r="F71" s="26">
        <f t="shared" si="4"/>
        <v>359860.00299204647</v>
      </c>
    </row>
    <row r="72" spans="2:6" ht="14.25">
      <c r="B72" s="24">
        <v>14</v>
      </c>
      <c r="C72" s="25">
        <v>1233.6052741935484</v>
      </c>
      <c r="D72" s="25">
        <v>1549.6442748053871</v>
      </c>
      <c r="E72" s="25">
        <f t="shared" si="3"/>
        <v>-316.03900061183867</v>
      </c>
      <c r="F72" s="26">
        <f t="shared" si="4"/>
        <v>359543.96399143466</v>
      </c>
    </row>
    <row r="73" spans="2:6" ht="14.25">
      <c r="B73" s="24">
        <v>15</v>
      </c>
      <c r="C73" s="25">
        <v>1233.6052741935484</v>
      </c>
      <c r="D73" s="25">
        <v>1549.6442748053871</v>
      </c>
      <c r="E73" s="25">
        <f t="shared" si="3"/>
        <v>-316.03900061183867</v>
      </c>
      <c r="F73" s="26">
        <f t="shared" si="4"/>
        <v>359227.92499082285</v>
      </c>
    </row>
    <row r="74" spans="2:6" ht="14.25">
      <c r="B74" s="24">
        <v>16</v>
      </c>
      <c r="C74" s="25">
        <v>1233.6052741935484</v>
      </c>
      <c r="D74" s="25">
        <v>1549.6442748053871</v>
      </c>
      <c r="E74" s="25">
        <f t="shared" si="3"/>
        <v>-316.03900061183867</v>
      </c>
      <c r="F74" s="26">
        <f t="shared" si="4"/>
        <v>358911.88599021104</v>
      </c>
    </row>
    <row r="75" spans="2:6" ht="14.25">
      <c r="B75" s="24">
        <v>17</v>
      </c>
      <c r="C75" s="25">
        <v>1233.6052741935484</v>
      </c>
      <c r="D75" s="25">
        <v>1549.6442748053871</v>
      </c>
      <c r="E75" s="25">
        <f t="shared" si="3"/>
        <v>-316.03900061183867</v>
      </c>
      <c r="F75" s="26">
        <f t="shared" si="4"/>
        <v>358595.84698959923</v>
      </c>
    </row>
    <row r="76" spans="2:6" ht="14.25">
      <c r="B76" s="24">
        <v>18</v>
      </c>
      <c r="C76" s="25">
        <v>1233.6052741935484</v>
      </c>
      <c r="D76" s="25">
        <v>1549.6442748053871</v>
      </c>
      <c r="E76" s="25">
        <f t="shared" si="3"/>
        <v>-316.03900061183867</v>
      </c>
      <c r="F76" s="26">
        <f t="shared" si="4"/>
        <v>358279.80798898742</v>
      </c>
    </row>
    <row r="77" spans="2:6" ht="14.25">
      <c r="B77" s="24">
        <v>19</v>
      </c>
      <c r="C77" s="25">
        <v>1233.6052741935484</v>
      </c>
      <c r="D77" s="25">
        <v>1549.6442748053871</v>
      </c>
      <c r="E77" s="25">
        <f t="shared" si="3"/>
        <v>-316.03900061183867</v>
      </c>
      <c r="F77" s="26">
        <f t="shared" si="4"/>
        <v>357963.76898837561</v>
      </c>
    </row>
    <row r="78" spans="2:6" ht="14.25">
      <c r="B78" s="24">
        <v>20</v>
      </c>
      <c r="C78" s="25">
        <v>1233.6052741935484</v>
      </c>
      <c r="D78" s="25">
        <v>1549.6442748053871</v>
      </c>
      <c r="E78" s="25">
        <f t="shared" si="3"/>
        <v>-316.03900061183867</v>
      </c>
      <c r="F78" s="26">
        <f t="shared" si="4"/>
        <v>357647.7299877638</v>
      </c>
    </row>
    <row r="79" spans="2:6" ht="14.25">
      <c r="B79" s="24">
        <v>21</v>
      </c>
      <c r="C79" s="25">
        <v>1233.6052741935484</v>
      </c>
      <c r="D79" s="25">
        <v>1549.6442748053871</v>
      </c>
      <c r="E79" s="25">
        <f t="shared" si="3"/>
        <v>-316.03900061183867</v>
      </c>
      <c r="F79" s="26">
        <f t="shared" si="4"/>
        <v>357331.69098715199</v>
      </c>
    </row>
    <row r="80" spans="2:6" ht="14.25">
      <c r="B80" s="24">
        <v>22</v>
      </c>
      <c r="C80" s="25">
        <v>1233.6052741935484</v>
      </c>
      <c r="D80" s="25">
        <v>1549.6442748053871</v>
      </c>
      <c r="E80" s="25">
        <f t="shared" si="3"/>
        <v>-316.03900061183867</v>
      </c>
      <c r="F80" s="26">
        <f t="shared" si="4"/>
        <v>357015.65198654018</v>
      </c>
    </row>
    <row r="81" spans="2:7" ht="14.25">
      <c r="B81" s="24">
        <v>23</v>
      </c>
      <c r="C81" s="25">
        <v>1233.6052741935484</v>
      </c>
      <c r="D81" s="25">
        <v>1549.6442748053871</v>
      </c>
      <c r="E81" s="25">
        <f t="shared" si="3"/>
        <v>-316.03900061183867</v>
      </c>
      <c r="F81" s="26">
        <f t="shared" si="4"/>
        <v>356699.61298592837</v>
      </c>
    </row>
    <row r="82" spans="2:7" ht="14.25">
      <c r="B82" s="24">
        <v>24</v>
      </c>
      <c r="C82" s="25">
        <v>1233.6052741935484</v>
      </c>
      <c r="D82" s="25">
        <v>1549.6442748053871</v>
      </c>
      <c r="E82" s="25">
        <f t="shared" si="3"/>
        <v>-316.03900061183867</v>
      </c>
      <c r="F82" s="26">
        <f t="shared" si="4"/>
        <v>356383.57398531656</v>
      </c>
    </row>
    <row r="83" spans="2:7" ht="14.25">
      <c r="B83" s="24">
        <v>25</v>
      </c>
      <c r="C83" s="25">
        <v>1233.6052741935484</v>
      </c>
      <c r="D83" s="25">
        <v>1549.6442748053871</v>
      </c>
      <c r="E83" s="25">
        <f t="shared" si="3"/>
        <v>-316.03900061183867</v>
      </c>
      <c r="F83" s="26">
        <f t="shared" si="4"/>
        <v>356067.53498470475</v>
      </c>
    </row>
    <row r="84" spans="2:7" ht="14.25">
      <c r="B84" s="24">
        <v>26</v>
      </c>
      <c r="C84" s="25">
        <v>1233.6052741935484</v>
      </c>
      <c r="D84" s="25">
        <v>1549.6442748053871</v>
      </c>
      <c r="E84" s="25">
        <f t="shared" si="3"/>
        <v>-316.03900061183867</v>
      </c>
      <c r="F84" s="26">
        <f t="shared" si="4"/>
        <v>355751.49598409294</v>
      </c>
    </row>
    <row r="85" spans="2:7" ht="14.25">
      <c r="B85" s="24">
        <v>27</v>
      </c>
      <c r="C85" s="25">
        <v>1233.6052741935484</v>
      </c>
      <c r="D85" s="25">
        <v>1549.6442748053871</v>
      </c>
      <c r="E85" s="25">
        <f t="shared" si="3"/>
        <v>-316.03900061183867</v>
      </c>
      <c r="F85" s="26">
        <f t="shared" si="4"/>
        <v>355435.45698348113</v>
      </c>
    </row>
    <row r="86" spans="2:7" ht="14.25">
      <c r="B86" s="24">
        <v>28</v>
      </c>
      <c r="C86" s="25">
        <v>1233.6052741935484</v>
      </c>
      <c r="D86" s="25">
        <v>1549.6442748053871</v>
      </c>
      <c r="E86" s="25">
        <f t="shared" si="3"/>
        <v>-316.03900061183867</v>
      </c>
      <c r="F86" s="26">
        <f t="shared" si="4"/>
        <v>355119.41798286932</v>
      </c>
    </row>
    <row r="87" spans="2:7" ht="14.25">
      <c r="B87" s="24">
        <v>29</v>
      </c>
      <c r="C87" s="25">
        <v>1233.6052741935484</v>
      </c>
      <c r="D87" s="25">
        <v>1549.6442748053871</v>
      </c>
      <c r="E87" s="25">
        <f t="shared" si="3"/>
        <v>-316.03900061183867</v>
      </c>
      <c r="F87" s="26">
        <f t="shared" si="4"/>
        <v>354803.37898225751</v>
      </c>
    </row>
    <row r="88" spans="2:7" ht="14.25">
      <c r="B88" s="24">
        <v>30</v>
      </c>
      <c r="C88" s="25">
        <v>1233.6052741935484</v>
      </c>
      <c r="D88" s="25">
        <v>1549.6442748053871</v>
      </c>
      <c r="E88" s="25">
        <f t="shared" si="3"/>
        <v>-316.03900061183867</v>
      </c>
      <c r="F88" s="26">
        <f t="shared" si="4"/>
        <v>354487.33998164569</v>
      </c>
    </row>
    <row r="89" spans="2:7" ht="14.25">
      <c r="B89" s="24">
        <v>31</v>
      </c>
      <c r="C89" s="25">
        <v>1233.6052741935484</v>
      </c>
      <c r="D89" s="25">
        <v>1549.6442748053871</v>
      </c>
      <c r="E89" s="25">
        <f t="shared" si="3"/>
        <v>-316.03900061183867</v>
      </c>
      <c r="F89" s="26">
        <f t="shared" si="4"/>
        <v>354171.30098103388</v>
      </c>
    </row>
    <row r="91" spans="2:7" ht="12.75">
      <c r="F91" s="22">
        <v>951</v>
      </c>
    </row>
    <row r="92" spans="2:7" ht="14.25">
      <c r="B92" s="24">
        <v>1</v>
      </c>
      <c r="C92" s="22">
        <v>192</v>
      </c>
      <c r="D92" s="22">
        <v>172</v>
      </c>
      <c r="E92" s="22">
        <f t="shared" ref="E92:E122" si="5">C92-D92</f>
        <v>20</v>
      </c>
      <c r="F92" s="22">
        <f t="shared" ref="F92:F122" si="6">F91+E92</f>
        <v>971</v>
      </c>
      <c r="G92" s="22">
        <f>E92:E119</f>
        <v>20</v>
      </c>
    </row>
    <row r="93" spans="2:7" ht="14.25">
      <c r="B93" s="24">
        <v>2</v>
      </c>
      <c r="C93" s="22">
        <v>192</v>
      </c>
      <c r="D93" s="22">
        <v>172</v>
      </c>
      <c r="E93" s="22">
        <f t="shared" si="5"/>
        <v>20</v>
      </c>
      <c r="F93" s="22">
        <f t="shared" si="6"/>
        <v>991</v>
      </c>
    </row>
    <row r="94" spans="2:7" ht="14.25">
      <c r="B94" s="24">
        <v>3</v>
      </c>
      <c r="C94" s="22">
        <v>192</v>
      </c>
      <c r="D94" s="22">
        <v>172</v>
      </c>
      <c r="E94" s="22">
        <f t="shared" si="5"/>
        <v>20</v>
      </c>
      <c r="F94" s="22">
        <f t="shared" si="6"/>
        <v>1011</v>
      </c>
    </row>
    <row r="95" spans="2:7" ht="14.25">
      <c r="B95" s="24">
        <v>4</v>
      </c>
      <c r="C95" s="22">
        <v>192</v>
      </c>
      <c r="D95" s="22">
        <v>172</v>
      </c>
      <c r="E95" s="22">
        <f t="shared" si="5"/>
        <v>20</v>
      </c>
      <c r="F95" s="22">
        <f t="shared" si="6"/>
        <v>1031</v>
      </c>
    </row>
    <row r="96" spans="2:7" ht="14.25">
      <c r="B96" s="24">
        <v>5</v>
      </c>
      <c r="C96" s="22">
        <v>192</v>
      </c>
      <c r="D96" s="22">
        <v>172</v>
      </c>
      <c r="E96" s="22">
        <f t="shared" si="5"/>
        <v>20</v>
      </c>
      <c r="F96" s="22">
        <f t="shared" si="6"/>
        <v>1051</v>
      </c>
    </row>
    <row r="97" spans="2:6" ht="14.25">
      <c r="B97" s="24">
        <v>6</v>
      </c>
      <c r="C97" s="22">
        <v>192</v>
      </c>
      <c r="D97" s="22">
        <v>172</v>
      </c>
      <c r="E97" s="22">
        <f t="shared" si="5"/>
        <v>20</v>
      </c>
      <c r="F97" s="22">
        <f t="shared" si="6"/>
        <v>1071</v>
      </c>
    </row>
    <row r="98" spans="2:6" ht="14.25">
      <c r="B98" s="24">
        <v>7</v>
      </c>
      <c r="C98" s="22">
        <v>192</v>
      </c>
      <c r="D98" s="22">
        <v>172</v>
      </c>
      <c r="E98" s="22">
        <f t="shared" si="5"/>
        <v>20</v>
      </c>
      <c r="F98" s="22">
        <f t="shared" si="6"/>
        <v>1091</v>
      </c>
    </row>
    <row r="99" spans="2:6" ht="14.25">
      <c r="B99" s="24">
        <v>8</v>
      </c>
      <c r="C99" s="22">
        <v>192</v>
      </c>
      <c r="D99" s="22">
        <v>172</v>
      </c>
      <c r="E99" s="22">
        <f t="shared" si="5"/>
        <v>20</v>
      </c>
      <c r="F99" s="22">
        <f t="shared" si="6"/>
        <v>1111</v>
      </c>
    </row>
    <row r="100" spans="2:6" ht="14.25">
      <c r="B100" s="24">
        <v>9</v>
      </c>
      <c r="C100" s="22">
        <v>192</v>
      </c>
      <c r="D100" s="22">
        <v>172</v>
      </c>
      <c r="E100" s="22">
        <f t="shared" si="5"/>
        <v>20</v>
      </c>
      <c r="F100" s="22">
        <f t="shared" si="6"/>
        <v>1131</v>
      </c>
    </row>
    <row r="101" spans="2:6" ht="14.25">
      <c r="B101" s="24">
        <v>10</v>
      </c>
      <c r="C101" s="22">
        <v>192</v>
      </c>
      <c r="D101" s="22">
        <v>172</v>
      </c>
      <c r="E101" s="22">
        <f t="shared" si="5"/>
        <v>20</v>
      </c>
      <c r="F101" s="22">
        <f t="shared" si="6"/>
        <v>1151</v>
      </c>
    </row>
    <row r="102" spans="2:6" ht="14.25">
      <c r="B102" s="24">
        <v>11</v>
      </c>
      <c r="C102" s="22">
        <v>192</v>
      </c>
      <c r="D102" s="22">
        <v>172</v>
      </c>
      <c r="E102" s="22">
        <f t="shared" si="5"/>
        <v>20</v>
      </c>
      <c r="F102" s="22">
        <f t="shared" si="6"/>
        <v>1171</v>
      </c>
    </row>
    <row r="103" spans="2:6" ht="14.25">
      <c r="B103" s="24">
        <v>12</v>
      </c>
      <c r="C103" s="22">
        <v>192</v>
      </c>
      <c r="D103" s="22">
        <v>172</v>
      </c>
      <c r="E103" s="22">
        <f t="shared" si="5"/>
        <v>20</v>
      </c>
      <c r="F103" s="22">
        <f t="shared" si="6"/>
        <v>1191</v>
      </c>
    </row>
    <row r="104" spans="2:6" ht="14.25">
      <c r="B104" s="24">
        <v>13</v>
      </c>
      <c r="C104" s="22">
        <v>192</v>
      </c>
      <c r="D104" s="22">
        <v>172</v>
      </c>
      <c r="E104" s="22">
        <f t="shared" si="5"/>
        <v>20</v>
      </c>
      <c r="F104" s="22">
        <f t="shared" si="6"/>
        <v>1211</v>
      </c>
    </row>
    <row r="105" spans="2:6" ht="14.25">
      <c r="B105" s="24">
        <v>14</v>
      </c>
      <c r="C105" s="22">
        <v>192</v>
      </c>
      <c r="D105" s="22">
        <v>172</v>
      </c>
      <c r="E105" s="22">
        <f t="shared" si="5"/>
        <v>20</v>
      </c>
      <c r="F105" s="22">
        <f t="shared" si="6"/>
        <v>1231</v>
      </c>
    </row>
    <row r="106" spans="2:6" ht="14.25">
      <c r="B106" s="24">
        <v>15</v>
      </c>
      <c r="C106" s="22">
        <v>192</v>
      </c>
      <c r="D106" s="22">
        <v>172</v>
      </c>
      <c r="E106" s="22">
        <f t="shared" si="5"/>
        <v>20</v>
      </c>
      <c r="F106" s="22">
        <f t="shared" si="6"/>
        <v>1251</v>
      </c>
    </row>
    <row r="107" spans="2:6" ht="14.25">
      <c r="B107" s="24">
        <v>16</v>
      </c>
      <c r="C107" s="22">
        <v>192</v>
      </c>
      <c r="D107" s="22">
        <v>172</v>
      </c>
      <c r="E107" s="22">
        <f t="shared" si="5"/>
        <v>20</v>
      </c>
      <c r="F107" s="22">
        <f t="shared" si="6"/>
        <v>1271</v>
      </c>
    </row>
    <row r="108" spans="2:6" ht="14.25">
      <c r="B108" s="24">
        <v>17</v>
      </c>
      <c r="C108" s="22">
        <v>192</v>
      </c>
      <c r="D108" s="22">
        <v>172</v>
      </c>
      <c r="E108" s="22">
        <f t="shared" si="5"/>
        <v>20</v>
      </c>
      <c r="F108" s="22">
        <f t="shared" si="6"/>
        <v>1291</v>
      </c>
    </row>
    <row r="109" spans="2:6" ht="14.25">
      <c r="B109" s="24">
        <v>18</v>
      </c>
      <c r="C109" s="22">
        <v>192</v>
      </c>
      <c r="D109" s="22">
        <v>172</v>
      </c>
      <c r="E109" s="22">
        <f t="shared" si="5"/>
        <v>20</v>
      </c>
      <c r="F109" s="22">
        <f t="shared" si="6"/>
        <v>1311</v>
      </c>
    </row>
    <row r="110" spans="2:6" ht="14.25">
      <c r="B110" s="24">
        <v>19</v>
      </c>
      <c r="C110" s="22">
        <v>192</v>
      </c>
      <c r="D110" s="22">
        <v>172</v>
      </c>
      <c r="E110" s="22">
        <f t="shared" si="5"/>
        <v>20</v>
      </c>
      <c r="F110" s="22">
        <f t="shared" si="6"/>
        <v>1331</v>
      </c>
    </row>
    <row r="111" spans="2:6" ht="14.25">
      <c r="B111" s="24">
        <v>20</v>
      </c>
      <c r="C111" s="22">
        <v>192</v>
      </c>
      <c r="D111" s="22">
        <v>172</v>
      </c>
      <c r="E111" s="22">
        <f t="shared" si="5"/>
        <v>20</v>
      </c>
      <c r="F111" s="22">
        <f t="shared" si="6"/>
        <v>1351</v>
      </c>
    </row>
    <row r="112" spans="2:6" ht="14.25">
      <c r="B112" s="24">
        <v>21</v>
      </c>
      <c r="C112" s="22">
        <v>192</v>
      </c>
      <c r="D112" s="22">
        <v>172</v>
      </c>
      <c r="E112" s="22">
        <f t="shared" si="5"/>
        <v>20</v>
      </c>
      <c r="F112" s="22">
        <f t="shared" si="6"/>
        <v>1371</v>
      </c>
    </row>
    <row r="113" spans="2:7" ht="14.25">
      <c r="B113" s="24">
        <v>22</v>
      </c>
      <c r="C113" s="22">
        <v>192</v>
      </c>
      <c r="D113" s="22">
        <v>172</v>
      </c>
      <c r="E113" s="22">
        <f t="shared" si="5"/>
        <v>20</v>
      </c>
      <c r="F113" s="22">
        <f t="shared" si="6"/>
        <v>1391</v>
      </c>
    </row>
    <row r="114" spans="2:7" ht="14.25">
      <c r="B114" s="24">
        <v>23</v>
      </c>
      <c r="C114" s="22">
        <v>192</v>
      </c>
      <c r="D114" s="22">
        <v>172</v>
      </c>
      <c r="E114" s="22">
        <f t="shared" si="5"/>
        <v>20</v>
      </c>
      <c r="F114" s="22">
        <f t="shared" si="6"/>
        <v>1411</v>
      </c>
    </row>
    <row r="115" spans="2:7" ht="14.25">
      <c r="B115" s="24">
        <v>24</v>
      </c>
      <c r="C115" s="22">
        <v>192</v>
      </c>
      <c r="D115" s="22">
        <v>172</v>
      </c>
      <c r="E115" s="22">
        <f t="shared" si="5"/>
        <v>20</v>
      </c>
      <c r="F115" s="22">
        <f t="shared" si="6"/>
        <v>1431</v>
      </c>
    </row>
    <row r="116" spans="2:7" ht="14.25">
      <c r="B116" s="24">
        <v>25</v>
      </c>
      <c r="C116" s="22">
        <v>192</v>
      </c>
      <c r="D116" s="22">
        <v>172</v>
      </c>
      <c r="E116" s="22">
        <f t="shared" si="5"/>
        <v>20</v>
      </c>
      <c r="F116" s="22">
        <f t="shared" si="6"/>
        <v>1451</v>
      </c>
    </row>
    <row r="117" spans="2:7" ht="14.25">
      <c r="B117" s="24">
        <v>26</v>
      </c>
      <c r="C117" s="22">
        <v>192</v>
      </c>
      <c r="D117" s="22">
        <v>172</v>
      </c>
      <c r="E117" s="22">
        <f t="shared" si="5"/>
        <v>20</v>
      </c>
      <c r="F117" s="22">
        <f t="shared" si="6"/>
        <v>1471</v>
      </c>
      <c r="G117" s="22">
        <f>SUM(E92:E117)</f>
        <v>520</v>
      </c>
    </row>
    <row r="118" spans="2:7" ht="14.25">
      <c r="B118" s="24">
        <v>27</v>
      </c>
      <c r="C118" s="22">
        <v>192</v>
      </c>
      <c r="D118" s="22">
        <v>172</v>
      </c>
      <c r="E118" s="22">
        <f t="shared" si="5"/>
        <v>20</v>
      </c>
      <c r="F118" s="22">
        <f t="shared" si="6"/>
        <v>1491</v>
      </c>
      <c r="G118" s="22">
        <f>G117+C118+F91</f>
        <v>1663</v>
      </c>
    </row>
    <row r="119" spans="2:7" ht="14.25">
      <c r="B119" s="24">
        <v>28</v>
      </c>
      <c r="C119" s="22">
        <v>192</v>
      </c>
      <c r="D119" s="22">
        <v>172</v>
      </c>
      <c r="E119" s="22">
        <f t="shared" si="5"/>
        <v>20</v>
      </c>
      <c r="F119" s="22">
        <f t="shared" si="6"/>
        <v>1511</v>
      </c>
      <c r="G119" s="22">
        <f>F118+C119</f>
        <v>1683</v>
      </c>
    </row>
    <row r="120" spans="2:7" ht="14.25">
      <c r="B120" s="24">
        <v>29</v>
      </c>
      <c r="C120" s="22">
        <v>192</v>
      </c>
      <c r="D120" s="22">
        <v>172</v>
      </c>
      <c r="E120" s="22">
        <f t="shared" si="5"/>
        <v>20</v>
      </c>
      <c r="F120" s="22">
        <f t="shared" si="6"/>
        <v>1531</v>
      </c>
    </row>
    <row r="121" spans="2:7" ht="14.25">
      <c r="B121" s="24">
        <v>30</v>
      </c>
      <c r="C121" s="22">
        <v>192</v>
      </c>
      <c r="D121" s="22">
        <v>172</v>
      </c>
      <c r="E121" s="22">
        <f t="shared" si="5"/>
        <v>20</v>
      </c>
      <c r="F121" s="22">
        <f t="shared" si="6"/>
        <v>1551</v>
      </c>
      <c r="G121" s="22">
        <f>F120+C121</f>
        <v>1723</v>
      </c>
    </row>
    <row r="122" spans="2:7" ht="14.25">
      <c r="B122" s="24">
        <v>31</v>
      </c>
      <c r="C122" s="22">
        <v>192</v>
      </c>
      <c r="D122" s="22">
        <v>172</v>
      </c>
      <c r="E122" s="22">
        <f t="shared" si="5"/>
        <v>20</v>
      </c>
      <c r="F122" s="22">
        <f t="shared" si="6"/>
        <v>1571</v>
      </c>
    </row>
  </sheetData>
  <mergeCells count="27">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2:J32"/>
    <mergeCell ref="B33:J33"/>
    <mergeCell ref="B34:J34"/>
    <mergeCell ref="B35:J35"/>
    <mergeCell ref="B36:J36"/>
    <mergeCell ref="B30:J30"/>
    <mergeCell ref="B31:J31"/>
    <mergeCell ref="B25:J25"/>
    <mergeCell ref="B26:J26"/>
    <mergeCell ref="B27:J27"/>
    <mergeCell ref="B28:J28"/>
    <mergeCell ref="B29:J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1.42578125" customWidth="1"/>
  </cols>
  <sheetData>
    <row r="1" spans="1:11" ht="18">
      <c r="A1" s="43" t="s">
        <v>0</v>
      </c>
      <c r="B1" s="34"/>
      <c r="C1" s="34"/>
      <c r="D1" s="34"/>
      <c r="E1" s="34"/>
      <c r="F1" s="34"/>
      <c r="G1" s="34"/>
      <c r="H1" s="34"/>
      <c r="I1" s="34"/>
      <c r="J1" s="34"/>
    </row>
    <row r="2" spans="1:11" ht="18">
      <c r="A2" s="43" t="s">
        <v>1</v>
      </c>
      <c r="B2" s="34"/>
      <c r="C2" s="34"/>
      <c r="D2" s="34"/>
      <c r="E2" s="34"/>
      <c r="F2" s="34"/>
      <c r="G2" s="34"/>
      <c r="H2" s="34"/>
      <c r="I2" s="34"/>
      <c r="J2" s="34"/>
    </row>
    <row r="3" spans="1:11">
      <c r="A3" s="44"/>
      <c r="B3" s="45"/>
      <c r="C3" s="1"/>
      <c r="D3" s="1"/>
      <c r="E3" s="1"/>
      <c r="F3" s="1"/>
      <c r="G3" s="1"/>
      <c r="H3" s="1"/>
      <c r="I3" s="2"/>
      <c r="J3" s="27" t="s">
        <v>80</v>
      </c>
    </row>
    <row r="4" spans="1:11">
      <c r="A4" s="46" t="s">
        <v>2</v>
      </c>
      <c r="B4" s="46" t="s">
        <v>3</v>
      </c>
      <c r="C4" s="46" t="s">
        <v>4</v>
      </c>
      <c r="D4" s="37" t="s">
        <v>5</v>
      </c>
      <c r="E4" s="38"/>
      <c r="F4" s="37" t="s">
        <v>6</v>
      </c>
      <c r="G4" s="38"/>
      <c r="H4" s="37" t="s">
        <v>7</v>
      </c>
      <c r="I4" s="38"/>
      <c r="J4" s="48" t="s">
        <v>8</v>
      </c>
    </row>
    <row r="5" spans="1:11" ht="27.75" customHeight="1">
      <c r="A5" s="47"/>
      <c r="B5" s="47"/>
      <c r="C5" s="47"/>
      <c r="D5" s="4" t="s">
        <v>9</v>
      </c>
      <c r="E5" s="4" t="s">
        <v>10</v>
      </c>
      <c r="F5" s="4" t="s">
        <v>9</v>
      </c>
      <c r="G5" s="4" t="s">
        <v>10</v>
      </c>
      <c r="H5" s="4" t="s">
        <v>9</v>
      </c>
      <c r="I5" s="4" t="s">
        <v>10</v>
      </c>
      <c r="J5" s="47"/>
    </row>
    <row r="6" spans="1:11">
      <c r="A6" s="5">
        <v>-1</v>
      </c>
      <c r="B6" s="5">
        <v>-2</v>
      </c>
      <c r="C6" s="5">
        <v>-3</v>
      </c>
      <c r="D6" s="5">
        <v>-4</v>
      </c>
      <c r="E6" s="5">
        <v>-5</v>
      </c>
      <c r="F6" s="4" t="s">
        <v>11</v>
      </c>
      <c r="G6" s="4" t="s">
        <v>12</v>
      </c>
      <c r="H6" s="5">
        <v>-8</v>
      </c>
      <c r="I6" s="5">
        <v>-9</v>
      </c>
      <c r="J6" s="5">
        <v>-10</v>
      </c>
    </row>
    <row r="7" spans="1:11">
      <c r="A7" s="4">
        <v>1</v>
      </c>
      <c r="B7" s="6" t="s">
        <v>13</v>
      </c>
      <c r="C7" s="7">
        <v>1550</v>
      </c>
      <c r="D7" s="8">
        <f>'3 September 2022'!E7</f>
        <v>356554.60999999993</v>
      </c>
      <c r="E7" s="8">
        <f>F7+1827.86</f>
        <v>356832.46999999991</v>
      </c>
      <c r="F7" s="8">
        <f t="shared" ref="F7:F18" si="0">D7-C7</f>
        <v>355004.60999999993</v>
      </c>
      <c r="G7" s="8">
        <f t="shared" ref="G7:G18" si="1">E7-C7</f>
        <v>355282.46999999991</v>
      </c>
      <c r="H7" s="9">
        <f>'3 September 2022'!I7</f>
        <v>12221</v>
      </c>
      <c r="I7" s="9">
        <v>12236</v>
      </c>
      <c r="J7" s="39" t="s">
        <v>81</v>
      </c>
      <c r="K7" s="20">
        <f t="shared" ref="K7:K18" si="2">I7-H7</f>
        <v>15</v>
      </c>
    </row>
    <row r="8" spans="1:11">
      <c r="A8" s="4">
        <v>2</v>
      </c>
      <c r="B8" s="6" t="s">
        <v>15</v>
      </c>
      <c r="C8" s="7">
        <v>953</v>
      </c>
      <c r="D8" s="8">
        <f>'3 September 2022'!E8</f>
        <v>346.54</v>
      </c>
      <c r="E8" s="8">
        <v>346.54</v>
      </c>
      <c r="F8" s="8">
        <f t="shared" si="0"/>
        <v>-606.46</v>
      </c>
      <c r="G8" s="8">
        <f t="shared" si="1"/>
        <v>-606.46</v>
      </c>
      <c r="H8" s="9">
        <f>'3 September 2022'!I8</f>
        <v>10083</v>
      </c>
      <c r="I8" s="9">
        <v>10083</v>
      </c>
      <c r="J8" s="40"/>
      <c r="K8" s="20">
        <f t="shared" si="2"/>
        <v>0</v>
      </c>
    </row>
    <row r="9" spans="1:11">
      <c r="A9" s="4">
        <v>3</v>
      </c>
      <c r="B9" s="6" t="s">
        <v>16</v>
      </c>
      <c r="C9" s="7">
        <v>101.47</v>
      </c>
      <c r="D9" s="8">
        <f>'3 September 2022'!E9</f>
        <v>25.47</v>
      </c>
      <c r="E9" s="21">
        <v>25.75</v>
      </c>
      <c r="F9" s="8">
        <f t="shared" si="0"/>
        <v>-76</v>
      </c>
      <c r="G9" s="8">
        <f t="shared" si="1"/>
        <v>-75.72</v>
      </c>
      <c r="H9" s="9">
        <f>'3 September 2022'!I9</f>
        <v>14731</v>
      </c>
      <c r="I9" s="9">
        <v>14731</v>
      </c>
      <c r="J9" s="40"/>
      <c r="K9" s="20">
        <f t="shared" si="2"/>
        <v>0</v>
      </c>
    </row>
    <row r="10" spans="1:11">
      <c r="A10" s="4">
        <v>4</v>
      </c>
      <c r="B10" s="6" t="s">
        <v>17</v>
      </c>
      <c r="C10" s="7">
        <v>26.62</v>
      </c>
      <c r="D10" s="8">
        <f>'3 September 2022'!E10</f>
        <v>10.6</v>
      </c>
      <c r="E10" s="21">
        <v>13.1</v>
      </c>
      <c r="F10" s="8">
        <f t="shared" si="0"/>
        <v>-16.020000000000003</v>
      </c>
      <c r="G10" s="8">
        <f t="shared" si="1"/>
        <v>-13.520000000000001</v>
      </c>
      <c r="H10" s="9">
        <f>'3 September 2022'!I10</f>
        <v>36246</v>
      </c>
      <c r="I10" s="9">
        <v>36339</v>
      </c>
      <c r="J10" s="40"/>
      <c r="K10" s="20">
        <f t="shared" si="2"/>
        <v>93</v>
      </c>
    </row>
    <row r="11" spans="1:11">
      <c r="A11" s="4">
        <v>5</v>
      </c>
      <c r="B11" s="6" t="s">
        <v>18</v>
      </c>
      <c r="C11" s="7">
        <v>23.9</v>
      </c>
      <c r="D11" s="8">
        <f>'3 September 2022'!E11</f>
        <v>9.2899999999999991</v>
      </c>
      <c r="E11" s="21">
        <v>6.56</v>
      </c>
      <c r="F11" s="8">
        <f t="shared" si="0"/>
        <v>-14.61</v>
      </c>
      <c r="G11" s="8">
        <f t="shared" si="1"/>
        <v>-17.34</v>
      </c>
      <c r="H11" s="9">
        <f>'3 September 2022'!I11</f>
        <v>24371</v>
      </c>
      <c r="I11" s="9">
        <v>24229</v>
      </c>
      <c r="J11" s="40"/>
      <c r="K11" s="20">
        <f t="shared" si="2"/>
        <v>-142</v>
      </c>
    </row>
    <row r="12" spans="1:11">
      <c r="A12" s="4">
        <v>6</v>
      </c>
      <c r="B12" s="6" t="s">
        <v>19</v>
      </c>
      <c r="C12" s="7">
        <v>13</v>
      </c>
      <c r="D12" s="8">
        <f>'3 September 2022'!E12</f>
        <v>6.92</v>
      </c>
      <c r="E12" s="21">
        <v>6.92</v>
      </c>
      <c r="F12" s="8">
        <f t="shared" si="0"/>
        <v>-6.08</v>
      </c>
      <c r="G12" s="8">
        <f t="shared" si="1"/>
        <v>-6.08</v>
      </c>
      <c r="H12" s="9">
        <f>'3 September 2022'!I12</f>
        <v>55471</v>
      </c>
      <c r="I12" s="9">
        <v>55354</v>
      </c>
      <c r="J12" s="40"/>
      <c r="K12" s="20">
        <f t="shared" si="2"/>
        <v>-117</v>
      </c>
    </row>
    <row r="13" spans="1:11">
      <c r="A13" s="4">
        <v>7</v>
      </c>
      <c r="B13" s="6" t="s">
        <v>20</v>
      </c>
      <c r="C13" s="7">
        <v>32.770000000000003</v>
      </c>
      <c r="D13" s="8">
        <f>'3 September 2022'!E13</f>
        <v>16.72</v>
      </c>
      <c r="E13" s="21">
        <v>16.72</v>
      </c>
      <c r="F13" s="8">
        <f t="shared" si="0"/>
        <v>-16.050000000000004</v>
      </c>
      <c r="G13" s="8">
        <f t="shared" si="1"/>
        <v>-16.050000000000004</v>
      </c>
      <c r="H13" s="9">
        <f>'3 September 2022'!I13</f>
        <v>74779</v>
      </c>
      <c r="I13" s="9">
        <v>76379</v>
      </c>
      <c r="J13" s="40"/>
      <c r="K13" s="20">
        <f t="shared" si="2"/>
        <v>1600</v>
      </c>
    </row>
    <row r="14" spans="1:11">
      <c r="A14" s="4">
        <v>8</v>
      </c>
      <c r="B14" s="6" t="s">
        <v>21</v>
      </c>
      <c r="C14" s="7">
        <v>36.35</v>
      </c>
      <c r="D14" s="8">
        <f>'3 September 2022'!E14</f>
        <v>18.54</v>
      </c>
      <c r="E14" s="21">
        <v>18.54</v>
      </c>
      <c r="F14" s="8">
        <f t="shared" si="0"/>
        <v>-17.810000000000002</v>
      </c>
      <c r="G14" s="8">
        <f t="shared" si="1"/>
        <v>-17.810000000000002</v>
      </c>
      <c r="H14" s="9">
        <f>'3 September 2022'!I14</f>
        <v>149286</v>
      </c>
      <c r="I14" s="9">
        <v>149286</v>
      </c>
      <c r="J14" s="40"/>
      <c r="K14" s="20">
        <f t="shared" si="2"/>
        <v>0</v>
      </c>
    </row>
    <row r="15" spans="1:11">
      <c r="A15" s="4">
        <v>9</v>
      </c>
      <c r="B15" s="6" t="s">
        <v>22</v>
      </c>
      <c r="C15" s="7">
        <v>172</v>
      </c>
      <c r="D15" s="8">
        <f>'3 September 2022'!E15</f>
        <v>1734.2600000000002</v>
      </c>
      <c r="E15" s="21">
        <f>F15+173.42</f>
        <v>1735.6800000000003</v>
      </c>
      <c r="F15" s="8">
        <f t="shared" si="0"/>
        <v>1562.2600000000002</v>
      </c>
      <c r="G15" s="8">
        <f t="shared" si="1"/>
        <v>1563.6800000000003</v>
      </c>
      <c r="H15" s="9">
        <f>'3 September 2022'!I15</f>
        <v>41400</v>
      </c>
      <c r="I15" s="9">
        <v>41543</v>
      </c>
      <c r="J15" s="40"/>
      <c r="K15" s="20">
        <f t="shared" si="2"/>
        <v>143</v>
      </c>
    </row>
    <row r="16" spans="1:11">
      <c r="A16" s="4">
        <v>10</v>
      </c>
      <c r="B16" s="6" t="s">
        <v>23</v>
      </c>
      <c r="C16" s="7">
        <v>173</v>
      </c>
      <c r="D16" s="8">
        <f>'3 September 2022'!E16</f>
        <v>131.40999999999997</v>
      </c>
      <c r="E16" s="21">
        <f>F16+216.44</f>
        <v>174.84999999999997</v>
      </c>
      <c r="F16" s="8">
        <f t="shared" si="0"/>
        <v>-41.590000000000032</v>
      </c>
      <c r="G16" s="8">
        <f t="shared" si="1"/>
        <v>1.8499999999999659</v>
      </c>
      <c r="H16" s="9">
        <f>'3 September 2022'!I16</f>
        <v>30214</v>
      </c>
      <c r="I16" s="9">
        <v>30371</v>
      </c>
      <c r="J16" s="40"/>
      <c r="K16" s="20">
        <f t="shared" si="2"/>
        <v>157</v>
      </c>
    </row>
    <row r="17" spans="1:11">
      <c r="A17" s="4">
        <v>11</v>
      </c>
      <c r="B17" s="6" t="s">
        <v>24</v>
      </c>
      <c r="C17" s="7">
        <v>199</v>
      </c>
      <c r="D17" s="8">
        <f>'3 September 2022'!E17</f>
        <v>82.44</v>
      </c>
      <c r="E17" s="21">
        <f>82.44+(82.44*10/100)</f>
        <v>90.683999999999997</v>
      </c>
      <c r="F17" s="8">
        <f t="shared" si="0"/>
        <v>-116.56</v>
      </c>
      <c r="G17" s="8">
        <f t="shared" si="1"/>
        <v>-108.316</v>
      </c>
      <c r="H17" s="9">
        <f>'3 September 2022'!I17</f>
        <v>14464</v>
      </c>
      <c r="I17" s="9">
        <v>14464</v>
      </c>
      <c r="J17" s="40"/>
      <c r="K17" s="20">
        <f t="shared" si="2"/>
        <v>0</v>
      </c>
    </row>
    <row r="18" spans="1:11">
      <c r="A18" s="4">
        <v>12</v>
      </c>
      <c r="B18" s="6" t="s">
        <v>25</v>
      </c>
      <c r="C18" s="7">
        <v>128</v>
      </c>
      <c r="D18" s="8">
        <f>'3 September 2022'!E18</f>
        <v>5841</v>
      </c>
      <c r="E18" s="8">
        <f>F18+92</f>
        <v>5805</v>
      </c>
      <c r="F18" s="8">
        <f t="shared" si="0"/>
        <v>5713</v>
      </c>
      <c r="G18" s="8">
        <f t="shared" si="1"/>
        <v>5677</v>
      </c>
      <c r="H18" s="9">
        <f>'3 September 2022'!I18</f>
        <v>17636</v>
      </c>
      <c r="I18" s="9">
        <v>17636</v>
      </c>
      <c r="J18" s="38"/>
      <c r="K18" s="20">
        <f t="shared" si="2"/>
        <v>0</v>
      </c>
    </row>
    <row r="19" spans="1:11" ht="12.75">
      <c r="A19" s="10"/>
      <c r="B19" s="10"/>
      <c r="C19" s="10"/>
      <c r="D19" s="10"/>
      <c r="E19" s="10"/>
      <c r="F19" s="10"/>
      <c r="G19" s="10"/>
      <c r="H19" s="11"/>
      <c r="I19" s="10"/>
      <c r="J19" s="10"/>
    </row>
    <row r="20" spans="1:11" ht="15">
      <c r="A20" s="12" t="s">
        <v>26</v>
      </c>
      <c r="B20" s="10"/>
      <c r="C20" s="10"/>
      <c r="D20" s="10"/>
      <c r="E20" s="13"/>
      <c r="F20" s="10"/>
      <c r="G20" s="10"/>
      <c r="H20" s="10"/>
      <c r="I20" s="10"/>
      <c r="J20" s="10"/>
    </row>
    <row r="21" spans="1:11" ht="12.75">
      <c r="A21" s="14" t="s">
        <v>27</v>
      </c>
      <c r="B21" s="36" t="s">
        <v>28</v>
      </c>
      <c r="C21" s="34"/>
      <c r="D21" s="34"/>
      <c r="E21" s="34"/>
      <c r="F21" s="34"/>
      <c r="G21" s="34"/>
      <c r="H21" s="34"/>
      <c r="I21" s="34"/>
      <c r="J21" s="34"/>
    </row>
    <row r="22" spans="1:11" ht="12.75">
      <c r="A22" s="14" t="s">
        <v>29</v>
      </c>
      <c r="B22" s="36" t="s">
        <v>30</v>
      </c>
      <c r="C22" s="34"/>
      <c r="D22" s="34"/>
      <c r="E22" s="34"/>
      <c r="F22" s="34"/>
      <c r="G22" s="34"/>
      <c r="H22" s="34"/>
      <c r="I22" s="34"/>
      <c r="J22" s="34"/>
    </row>
    <row r="23" spans="1:11" ht="12.75">
      <c r="A23" s="14" t="s">
        <v>31</v>
      </c>
      <c r="B23" s="36" t="s">
        <v>32</v>
      </c>
      <c r="C23" s="34"/>
      <c r="D23" s="34"/>
      <c r="E23" s="34"/>
      <c r="F23" s="34"/>
      <c r="G23" s="34"/>
      <c r="H23" s="34"/>
      <c r="I23" s="34"/>
      <c r="J23" s="34"/>
    </row>
    <row r="24" spans="1:11" ht="12.75">
      <c r="A24" s="14" t="s">
        <v>33</v>
      </c>
      <c r="B24" s="41" t="s">
        <v>34</v>
      </c>
      <c r="C24" s="34"/>
      <c r="D24" s="34"/>
      <c r="E24" s="34"/>
      <c r="F24" s="34"/>
      <c r="G24" s="34"/>
      <c r="H24" s="34"/>
      <c r="I24" s="34"/>
      <c r="J24" s="34"/>
    </row>
    <row r="25" spans="1:11" ht="12.75">
      <c r="A25" s="14" t="s">
        <v>35</v>
      </c>
      <c r="B25" s="41" t="s">
        <v>36</v>
      </c>
      <c r="C25" s="34"/>
      <c r="D25" s="34"/>
      <c r="E25" s="34"/>
      <c r="F25" s="34"/>
      <c r="G25" s="34"/>
      <c r="H25" s="34"/>
      <c r="I25" s="34"/>
      <c r="J25" s="34"/>
    </row>
    <row r="26" spans="1:11" ht="12.75">
      <c r="A26" s="14" t="s">
        <v>37</v>
      </c>
      <c r="B26" s="42" t="s">
        <v>38</v>
      </c>
      <c r="C26" s="34"/>
      <c r="D26" s="34"/>
      <c r="E26" s="34"/>
      <c r="F26" s="34"/>
      <c r="G26" s="34"/>
      <c r="H26" s="34"/>
      <c r="I26" s="34"/>
      <c r="J26" s="34"/>
    </row>
    <row r="27" spans="1:11" ht="12.75">
      <c r="A27" s="14" t="s">
        <v>39</v>
      </c>
      <c r="B27" s="41" t="s">
        <v>40</v>
      </c>
      <c r="C27" s="34"/>
      <c r="D27" s="34"/>
      <c r="E27" s="34"/>
      <c r="F27" s="34"/>
      <c r="G27" s="34"/>
      <c r="H27" s="34"/>
      <c r="I27" s="34"/>
      <c r="J27" s="34"/>
    </row>
    <row r="28" spans="1:11" ht="14.25">
      <c r="A28" s="14" t="s">
        <v>41</v>
      </c>
      <c r="B28" s="49" t="s">
        <v>42</v>
      </c>
      <c r="C28" s="34"/>
      <c r="D28" s="34"/>
      <c r="E28" s="34"/>
      <c r="F28" s="34"/>
      <c r="G28" s="34"/>
      <c r="H28" s="34"/>
      <c r="I28" s="34"/>
      <c r="J28" s="34"/>
    </row>
    <row r="29" spans="1:11" ht="12.75">
      <c r="A29" s="14" t="s">
        <v>43</v>
      </c>
      <c r="B29" s="36" t="s">
        <v>44</v>
      </c>
      <c r="C29" s="34"/>
      <c r="D29" s="34"/>
      <c r="E29" s="34"/>
      <c r="F29" s="34"/>
      <c r="G29" s="34"/>
      <c r="H29" s="34"/>
      <c r="I29" s="34"/>
      <c r="J29" s="34"/>
    </row>
    <row r="30" spans="1:11" ht="12.75">
      <c r="A30" s="14" t="s">
        <v>45</v>
      </c>
      <c r="B30" s="36" t="s">
        <v>46</v>
      </c>
      <c r="C30" s="34"/>
      <c r="D30" s="34"/>
      <c r="E30" s="34"/>
      <c r="F30" s="34"/>
      <c r="G30" s="34"/>
      <c r="H30" s="34"/>
      <c r="I30" s="34"/>
      <c r="J30" s="34"/>
    </row>
    <row r="31" spans="1:11" ht="12.75">
      <c r="A31" s="14" t="s">
        <v>47</v>
      </c>
      <c r="B31" s="36" t="s">
        <v>48</v>
      </c>
      <c r="C31" s="34"/>
      <c r="D31" s="34"/>
      <c r="E31" s="34"/>
      <c r="F31" s="34"/>
      <c r="G31" s="34"/>
      <c r="H31" s="34"/>
      <c r="I31" s="34"/>
      <c r="J31" s="34"/>
    </row>
    <row r="32" spans="1:11" ht="12.75">
      <c r="A32" s="14" t="s">
        <v>49</v>
      </c>
      <c r="B32" s="50" t="s">
        <v>50</v>
      </c>
      <c r="C32" s="34"/>
      <c r="D32" s="34"/>
      <c r="E32" s="34"/>
      <c r="F32" s="34"/>
      <c r="G32" s="34"/>
      <c r="H32" s="34"/>
      <c r="I32" s="34"/>
      <c r="J32" s="34"/>
    </row>
    <row r="33" spans="1:10" ht="12.75">
      <c r="A33" s="19" t="s">
        <v>51</v>
      </c>
      <c r="B33" s="33" t="s">
        <v>52</v>
      </c>
      <c r="C33" s="34"/>
      <c r="D33" s="34"/>
      <c r="E33" s="34"/>
      <c r="F33" s="34"/>
      <c r="G33" s="34"/>
      <c r="H33" s="34"/>
      <c r="I33" s="34"/>
      <c r="J33" s="34"/>
    </row>
    <row r="34" spans="1:10" ht="12.75">
      <c r="A34" s="19" t="s">
        <v>53</v>
      </c>
      <c r="B34" s="35" t="s">
        <v>54</v>
      </c>
      <c r="C34" s="34"/>
      <c r="D34" s="34"/>
      <c r="E34" s="34"/>
      <c r="F34" s="34"/>
      <c r="G34" s="34"/>
      <c r="H34" s="34"/>
      <c r="I34" s="34"/>
      <c r="J34" s="34"/>
    </row>
    <row r="35" spans="1:10" ht="12.75">
      <c r="A35" s="19" t="s">
        <v>55</v>
      </c>
      <c r="B35" s="35" t="s">
        <v>56</v>
      </c>
      <c r="C35" s="34"/>
      <c r="D35" s="34"/>
      <c r="E35" s="34"/>
      <c r="F35" s="34"/>
      <c r="G35" s="34"/>
      <c r="H35" s="34"/>
      <c r="I35" s="34"/>
      <c r="J35" s="34"/>
    </row>
    <row r="36" spans="1:10" ht="12.75">
      <c r="A36" s="19" t="s">
        <v>57</v>
      </c>
      <c r="B36" s="36" t="s">
        <v>58</v>
      </c>
      <c r="C36" s="34"/>
      <c r="D36" s="34"/>
      <c r="E36" s="34"/>
      <c r="F36" s="34"/>
      <c r="G36" s="34"/>
      <c r="H36" s="34"/>
      <c r="I36" s="34"/>
      <c r="J36" s="34"/>
    </row>
    <row r="37" spans="1:10" ht="12.75">
      <c r="A37" s="19"/>
      <c r="B37" s="28"/>
    </row>
    <row r="44" spans="1:10">
      <c r="B44" s="6" t="s">
        <v>13</v>
      </c>
      <c r="C44" s="22" t="s">
        <v>61</v>
      </c>
    </row>
    <row r="45" spans="1:10">
      <c r="B45" s="6" t="s">
        <v>15</v>
      </c>
      <c r="C45" s="22" t="s">
        <v>62</v>
      </c>
    </row>
    <row r="46" spans="1:10">
      <c r="B46" s="6" t="s">
        <v>16</v>
      </c>
      <c r="C46" s="22" t="s">
        <v>82</v>
      </c>
    </row>
    <row r="47" spans="1:10">
      <c r="B47" s="6" t="s">
        <v>17</v>
      </c>
      <c r="C47" s="22" t="s">
        <v>64</v>
      </c>
    </row>
    <row r="48" spans="1:10">
      <c r="B48" s="6" t="s">
        <v>18</v>
      </c>
      <c r="C48" s="22" t="s">
        <v>63</v>
      </c>
    </row>
    <row r="49" spans="2:6">
      <c r="B49" s="6" t="s">
        <v>19</v>
      </c>
      <c r="C49" s="22" t="s">
        <v>64</v>
      </c>
    </row>
    <row r="50" spans="2:6">
      <c r="B50" s="6" t="s">
        <v>20</v>
      </c>
      <c r="C50" s="22" t="s">
        <v>64</v>
      </c>
    </row>
    <row r="51" spans="2:6">
      <c r="B51" s="6" t="s">
        <v>21</v>
      </c>
      <c r="C51" s="22" t="s">
        <v>64</v>
      </c>
    </row>
    <row r="52" spans="2:6">
      <c r="B52" s="6" t="s">
        <v>22</v>
      </c>
      <c r="C52" s="22" t="s">
        <v>65</v>
      </c>
    </row>
    <row r="53" spans="2:6">
      <c r="B53" s="6" t="s">
        <v>23</v>
      </c>
      <c r="C53" s="22" t="s">
        <v>83</v>
      </c>
    </row>
    <row r="54" spans="2:6">
      <c r="B54" s="6" t="s">
        <v>24</v>
      </c>
      <c r="C54" s="22" t="s">
        <v>64</v>
      </c>
    </row>
    <row r="55" spans="2:6">
      <c r="B55" s="6" t="s">
        <v>25</v>
      </c>
      <c r="C55" s="22" t="s">
        <v>66</v>
      </c>
    </row>
    <row r="58" spans="2:6" ht="15">
      <c r="B58" s="12" t="s">
        <v>67</v>
      </c>
      <c r="C58" s="12" t="s">
        <v>68</v>
      </c>
      <c r="D58" s="12" t="s">
        <v>69</v>
      </c>
      <c r="E58" s="12" t="s">
        <v>70</v>
      </c>
      <c r="F58" s="23">
        <v>363968.51</v>
      </c>
    </row>
    <row r="59" spans="2:6" ht="14.25">
      <c r="B59" s="24">
        <v>1</v>
      </c>
      <c r="C59" s="25">
        <v>1233.6052741935484</v>
      </c>
      <c r="D59" s="25">
        <v>1549.6442748053871</v>
      </c>
      <c r="E59" s="25">
        <f t="shared" ref="E59:E89" si="3">C59-D59</f>
        <v>-316.03900061183867</v>
      </c>
      <c r="F59" s="26">
        <f t="shared" ref="F59:F89" si="4">F58+E59</f>
        <v>363652.4709993882</v>
      </c>
    </row>
    <row r="60" spans="2:6" ht="14.25">
      <c r="B60" s="24">
        <v>2</v>
      </c>
      <c r="C60" s="25">
        <v>1233.6052741935484</v>
      </c>
      <c r="D60" s="25">
        <v>1549.6442748053871</v>
      </c>
      <c r="E60" s="25">
        <f t="shared" si="3"/>
        <v>-316.03900061183867</v>
      </c>
      <c r="F60" s="26">
        <f t="shared" si="4"/>
        <v>363336.43199877639</v>
      </c>
    </row>
    <row r="61" spans="2:6" ht="14.25">
      <c r="B61" s="24">
        <v>3</v>
      </c>
      <c r="C61" s="25">
        <v>1233.6052741935484</v>
      </c>
      <c r="D61" s="25">
        <v>1549.6442748053871</v>
      </c>
      <c r="E61" s="25">
        <f t="shared" si="3"/>
        <v>-316.03900061183867</v>
      </c>
      <c r="F61" s="26">
        <f t="shared" si="4"/>
        <v>363020.39299816458</v>
      </c>
    </row>
    <row r="62" spans="2:6" ht="14.25">
      <c r="B62" s="24">
        <v>4</v>
      </c>
      <c r="C62" s="25">
        <v>1233.6052741935484</v>
      </c>
      <c r="D62" s="25">
        <v>1549.6442748053871</v>
      </c>
      <c r="E62" s="25">
        <f t="shared" si="3"/>
        <v>-316.03900061183867</v>
      </c>
      <c r="F62" s="26">
        <f t="shared" si="4"/>
        <v>362704.35399755277</v>
      </c>
    </row>
    <row r="63" spans="2:6" ht="14.25">
      <c r="B63" s="24">
        <v>5</v>
      </c>
      <c r="C63" s="25">
        <v>1233.6052741935484</v>
      </c>
      <c r="D63" s="25">
        <v>1549.6442748053871</v>
      </c>
      <c r="E63" s="25">
        <f t="shared" si="3"/>
        <v>-316.03900061183867</v>
      </c>
      <c r="F63" s="26">
        <f t="shared" si="4"/>
        <v>362388.31499694096</v>
      </c>
    </row>
    <row r="64" spans="2:6" ht="14.25">
      <c r="B64" s="24">
        <v>6</v>
      </c>
      <c r="C64" s="25">
        <v>1233.6052741935484</v>
      </c>
      <c r="D64" s="25">
        <v>1549.6442748053871</v>
      </c>
      <c r="E64" s="25">
        <f t="shared" si="3"/>
        <v>-316.03900061183867</v>
      </c>
      <c r="F64" s="26">
        <f t="shared" si="4"/>
        <v>362072.27599632915</v>
      </c>
    </row>
    <row r="65" spans="2:6" ht="14.25">
      <c r="B65" s="24">
        <v>7</v>
      </c>
      <c r="C65" s="25">
        <v>1233.6052741935484</v>
      </c>
      <c r="D65" s="25">
        <v>1549.6442748053871</v>
      </c>
      <c r="E65" s="25">
        <f t="shared" si="3"/>
        <v>-316.03900061183867</v>
      </c>
      <c r="F65" s="26">
        <f t="shared" si="4"/>
        <v>361756.23699571734</v>
      </c>
    </row>
    <row r="66" spans="2:6" ht="14.25">
      <c r="B66" s="24">
        <v>8</v>
      </c>
      <c r="C66" s="25">
        <v>1233.6052741935484</v>
      </c>
      <c r="D66" s="25">
        <v>1549.6442748053871</v>
      </c>
      <c r="E66" s="25">
        <f t="shared" si="3"/>
        <v>-316.03900061183867</v>
      </c>
      <c r="F66" s="26">
        <f t="shared" si="4"/>
        <v>361440.19799510553</v>
      </c>
    </row>
    <row r="67" spans="2:6" ht="14.25">
      <c r="B67" s="24">
        <v>9</v>
      </c>
      <c r="C67" s="25">
        <v>1233.6052741935484</v>
      </c>
      <c r="D67" s="25">
        <v>1549.6442748053871</v>
      </c>
      <c r="E67" s="25">
        <f t="shared" si="3"/>
        <v>-316.03900061183867</v>
      </c>
      <c r="F67" s="26">
        <f t="shared" si="4"/>
        <v>361124.15899449371</v>
      </c>
    </row>
    <row r="68" spans="2:6" ht="14.25">
      <c r="B68" s="24">
        <v>10</v>
      </c>
      <c r="C68" s="25">
        <v>1233.6052741935484</v>
      </c>
      <c r="D68" s="25">
        <v>1549.6442748053871</v>
      </c>
      <c r="E68" s="25">
        <f t="shared" si="3"/>
        <v>-316.03900061183867</v>
      </c>
      <c r="F68" s="26">
        <f t="shared" si="4"/>
        <v>360808.1199938819</v>
      </c>
    </row>
    <row r="69" spans="2:6" ht="14.25">
      <c r="B69" s="24">
        <v>11</v>
      </c>
      <c r="C69" s="25">
        <v>1233.6052741935484</v>
      </c>
      <c r="D69" s="25">
        <v>1549.6442748053871</v>
      </c>
      <c r="E69" s="25">
        <f t="shared" si="3"/>
        <v>-316.03900061183867</v>
      </c>
      <c r="F69" s="26">
        <f t="shared" si="4"/>
        <v>360492.08099327009</v>
      </c>
    </row>
    <row r="70" spans="2:6" ht="14.25">
      <c r="B70" s="24">
        <v>12</v>
      </c>
      <c r="C70" s="25">
        <v>1233.6052741935484</v>
      </c>
      <c r="D70" s="25">
        <v>1549.6442748053871</v>
      </c>
      <c r="E70" s="25">
        <f t="shared" si="3"/>
        <v>-316.03900061183867</v>
      </c>
      <c r="F70" s="26">
        <f t="shared" si="4"/>
        <v>360176.04199265828</v>
      </c>
    </row>
    <row r="71" spans="2:6" ht="14.25">
      <c r="B71" s="24">
        <v>13</v>
      </c>
      <c r="C71" s="25">
        <v>1233.6052741935484</v>
      </c>
      <c r="D71" s="25">
        <v>1549.6442748053871</v>
      </c>
      <c r="E71" s="25">
        <f t="shared" si="3"/>
        <v>-316.03900061183867</v>
      </c>
      <c r="F71" s="26">
        <f t="shared" si="4"/>
        <v>359860.00299204647</v>
      </c>
    </row>
    <row r="72" spans="2:6" ht="14.25">
      <c r="B72" s="24">
        <v>14</v>
      </c>
      <c r="C72" s="25">
        <v>1233.6052741935484</v>
      </c>
      <c r="D72" s="25">
        <v>1549.6442748053871</v>
      </c>
      <c r="E72" s="25">
        <f t="shared" si="3"/>
        <v>-316.03900061183867</v>
      </c>
      <c r="F72" s="26">
        <f t="shared" si="4"/>
        <v>359543.96399143466</v>
      </c>
    </row>
    <row r="73" spans="2:6" ht="14.25">
      <c r="B73" s="24">
        <v>15</v>
      </c>
      <c r="C73" s="25">
        <v>1233.6052741935484</v>
      </c>
      <c r="D73" s="25">
        <v>1549.6442748053871</v>
      </c>
      <c r="E73" s="25">
        <f t="shared" si="3"/>
        <v>-316.03900061183867</v>
      </c>
      <c r="F73" s="26">
        <f t="shared" si="4"/>
        <v>359227.92499082285</v>
      </c>
    </row>
    <row r="74" spans="2:6" ht="14.25">
      <c r="B74" s="24">
        <v>16</v>
      </c>
      <c r="C74" s="25">
        <v>1233.6052741935484</v>
      </c>
      <c r="D74" s="25">
        <v>1549.6442748053871</v>
      </c>
      <c r="E74" s="25">
        <f t="shared" si="3"/>
        <v>-316.03900061183867</v>
      </c>
      <c r="F74" s="26">
        <f t="shared" si="4"/>
        <v>358911.88599021104</v>
      </c>
    </row>
    <row r="75" spans="2:6" ht="14.25">
      <c r="B75" s="24">
        <v>17</v>
      </c>
      <c r="C75" s="25">
        <v>1233.6052741935484</v>
      </c>
      <c r="D75" s="25">
        <v>1549.6442748053871</v>
      </c>
      <c r="E75" s="25">
        <f t="shared" si="3"/>
        <v>-316.03900061183867</v>
      </c>
      <c r="F75" s="26">
        <f t="shared" si="4"/>
        <v>358595.84698959923</v>
      </c>
    </row>
    <row r="76" spans="2:6" ht="14.25">
      <c r="B76" s="24">
        <v>18</v>
      </c>
      <c r="C76" s="25">
        <v>1233.6052741935484</v>
      </c>
      <c r="D76" s="25">
        <v>1549.6442748053871</v>
      </c>
      <c r="E76" s="25">
        <f t="shared" si="3"/>
        <v>-316.03900061183867</v>
      </c>
      <c r="F76" s="26">
        <f t="shared" si="4"/>
        <v>358279.80798898742</v>
      </c>
    </row>
    <row r="77" spans="2:6" ht="14.25">
      <c r="B77" s="24">
        <v>19</v>
      </c>
      <c r="C77" s="25">
        <v>1233.6052741935484</v>
      </c>
      <c r="D77" s="25">
        <v>1549.6442748053871</v>
      </c>
      <c r="E77" s="25">
        <f t="shared" si="3"/>
        <v>-316.03900061183867</v>
      </c>
      <c r="F77" s="26">
        <f t="shared" si="4"/>
        <v>357963.76898837561</v>
      </c>
    </row>
    <row r="78" spans="2:6" ht="14.25">
      <c r="B78" s="24">
        <v>20</v>
      </c>
      <c r="C78" s="25">
        <v>1233.6052741935484</v>
      </c>
      <c r="D78" s="25">
        <v>1549.6442748053871</v>
      </c>
      <c r="E78" s="25">
        <f t="shared" si="3"/>
        <v>-316.03900061183867</v>
      </c>
      <c r="F78" s="26">
        <f t="shared" si="4"/>
        <v>357647.7299877638</v>
      </c>
    </row>
    <row r="79" spans="2:6" ht="14.25">
      <c r="B79" s="24">
        <v>21</v>
      </c>
      <c r="C79" s="25">
        <v>1233.6052741935484</v>
      </c>
      <c r="D79" s="25">
        <v>1549.6442748053871</v>
      </c>
      <c r="E79" s="25">
        <f t="shared" si="3"/>
        <v>-316.03900061183867</v>
      </c>
      <c r="F79" s="26">
        <f t="shared" si="4"/>
        <v>357331.69098715199</v>
      </c>
    </row>
    <row r="80" spans="2:6" ht="14.25">
      <c r="B80" s="24">
        <v>22</v>
      </c>
      <c r="C80" s="25">
        <v>1233.6052741935484</v>
      </c>
      <c r="D80" s="25">
        <v>1549.6442748053871</v>
      </c>
      <c r="E80" s="25">
        <f t="shared" si="3"/>
        <v>-316.03900061183867</v>
      </c>
      <c r="F80" s="26">
        <f t="shared" si="4"/>
        <v>357015.65198654018</v>
      </c>
    </row>
    <row r="81" spans="2:7" ht="14.25">
      <c r="B81" s="24">
        <v>23</v>
      </c>
      <c r="C81" s="25">
        <v>1233.6052741935484</v>
      </c>
      <c r="D81" s="25">
        <v>1549.6442748053871</v>
      </c>
      <c r="E81" s="25">
        <f t="shared" si="3"/>
        <v>-316.03900061183867</v>
      </c>
      <c r="F81" s="26">
        <f t="shared" si="4"/>
        <v>356699.61298592837</v>
      </c>
    </row>
    <row r="82" spans="2:7" ht="14.25">
      <c r="B82" s="24">
        <v>24</v>
      </c>
      <c r="C82" s="25">
        <v>1233.6052741935484</v>
      </c>
      <c r="D82" s="25">
        <v>1549.6442748053871</v>
      </c>
      <c r="E82" s="25">
        <f t="shared" si="3"/>
        <v>-316.03900061183867</v>
      </c>
      <c r="F82" s="26">
        <f t="shared" si="4"/>
        <v>356383.57398531656</v>
      </c>
    </row>
    <row r="83" spans="2:7" ht="14.25">
      <c r="B83" s="24">
        <v>25</v>
      </c>
      <c r="C83" s="25">
        <v>1233.6052741935484</v>
      </c>
      <c r="D83" s="25">
        <v>1549.6442748053871</v>
      </c>
      <c r="E83" s="25">
        <f t="shared" si="3"/>
        <v>-316.03900061183867</v>
      </c>
      <c r="F83" s="26">
        <f t="shared" si="4"/>
        <v>356067.53498470475</v>
      </c>
    </row>
    <row r="84" spans="2:7" ht="14.25">
      <c r="B84" s="24">
        <v>26</v>
      </c>
      <c r="C84" s="25">
        <v>1233.6052741935484</v>
      </c>
      <c r="D84" s="25">
        <v>1549.6442748053871</v>
      </c>
      <c r="E84" s="25">
        <f t="shared" si="3"/>
        <v>-316.03900061183867</v>
      </c>
      <c r="F84" s="26">
        <f t="shared" si="4"/>
        <v>355751.49598409294</v>
      </c>
    </row>
    <row r="85" spans="2:7" ht="14.25">
      <c r="B85" s="24">
        <v>27</v>
      </c>
      <c r="C85" s="25">
        <v>1233.6052741935484</v>
      </c>
      <c r="D85" s="25">
        <v>1549.6442748053871</v>
      </c>
      <c r="E85" s="25">
        <f t="shared" si="3"/>
        <v>-316.03900061183867</v>
      </c>
      <c r="F85" s="26">
        <f t="shared" si="4"/>
        <v>355435.45698348113</v>
      </c>
    </row>
    <row r="86" spans="2:7" ht="14.25">
      <c r="B86" s="24">
        <v>28</v>
      </c>
      <c r="C86" s="25">
        <v>1233.6052741935484</v>
      </c>
      <c r="D86" s="25">
        <v>1549.6442748053871</v>
      </c>
      <c r="E86" s="25">
        <f t="shared" si="3"/>
        <v>-316.03900061183867</v>
      </c>
      <c r="F86" s="26">
        <f t="shared" si="4"/>
        <v>355119.41798286932</v>
      </c>
    </row>
    <row r="87" spans="2:7" ht="14.25">
      <c r="B87" s="24">
        <v>29</v>
      </c>
      <c r="C87" s="25">
        <v>1233.6052741935484</v>
      </c>
      <c r="D87" s="25">
        <v>1549.6442748053871</v>
      </c>
      <c r="E87" s="25">
        <f t="shared" si="3"/>
        <v>-316.03900061183867</v>
      </c>
      <c r="F87" s="26">
        <f t="shared" si="4"/>
        <v>354803.37898225751</v>
      </c>
    </row>
    <row r="88" spans="2:7" ht="14.25">
      <c r="B88" s="24">
        <v>30</v>
      </c>
      <c r="C88" s="25">
        <v>1233.6052741935484</v>
      </c>
      <c r="D88" s="25">
        <v>1549.6442748053871</v>
      </c>
      <c r="E88" s="25">
        <f t="shared" si="3"/>
        <v>-316.03900061183867</v>
      </c>
      <c r="F88" s="26">
        <f t="shared" si="4"/>
        <v>354487.33998164569</v>
      </c>
    </row>
    <row r="89" spans="2:7" ht="14.25">
      <c r="B89" s="24">
        <v>31</v>
      </c>
      <c r="C89" s="25">
        <v>1233.6052741935484</v>
      </c>
      <c r="D89" s="25">
        <v>1549.6442748053871</v>
      </c>
      <c r="E89" s="25">
        <f t="shared" si="3"/>
        <v>-316.03900061183867</v>
      </c>
      <c r="F89" s="26">
        <f t="shared" si="4"/>
        <v>354171.30098103388</v>
      </c>
    </row>
    <row r="91" spans="2:7" ht="12.75">
      <c r="F91" s="22">
        <v>951</v>
      </c>
    </row>
    <row r="92" spans="2:7" ht="14.25">
      <c r="B92" s="24">
        <v>1</v>
      </c>
      <c r="C92" s="22">
        <v>192</v>
      </c>
      <c r="D92" s="22">
        <v>172</v>
      </c>
      <c r="E92" s="22">
        <f t="shared" ref="E92:E122" si="5">C92-D92</f>
        <v>20</v>
      </c>
      <c r="F92" s="22">
        <f t="shared" ref="F92:F122" si="6">F91+E92</f>
        <v>971</v>
      </c>
      <c r="G92" s="22">
        <f>E92:E119</f>
        <v>20</v>
      </c>
    </row>
    <row r="93" spans="2:7" ht="14.25">
      <c r="B93" s="24">
        <v>2</v>
      </c>
      <c r="C93" s="22">
        <v>192</v>
      </c>
      <c r="D93" s="22">
        <v>172</v>
      </c>
      <c r="E93" s="22">
        <f t="shared" si="5"/>
        <v>20</v>
      </c>
      <c r="F93" s="22">
        <f t="shared" si="6"/>
        <v>991</v>
      </c>
    </row>
    <row r="94" spans="2:7" ht="14.25">
      <c r="B94" s="24">
        <v>3</v>
      </c>
      <c r="C94" s="22">
        <v>192</v>
      </c>
      <c r="D94" s="22">
        <v>172</v>
      </c>
      <c r="E94" s="22">
        <f t="shared" si="5"/>
        <v>20</v>
      </c>
      <c r="F94" s="22">
        <f t="shared" si="6"/>
        <v>1011</v>
      </c>
    </row>
    <row r="95" spans="2:7" ht="14.25">
      <c r="B95" s="24">
        <v>4</v>
      </c>
      <c r="C95" s="22">
        <v>192</v>
      </c>
      <c r="D95" s="22">
        <v>172</v>
      </c>
      <c r="E95" s="22">
        <f t="shared" si="5"/>
        <v>20</v>
      </c>
      <c r="F95" s="22">
        <f t="shared" si="6"/>
        <v>1031</v>
      </c>
    </row>
    <row r="96" spans="2:7" ht="14.25">
      <c r="B96" s="24">
        <v>5</v>
      </c>
      <c r="C96" s="22">
        <v>192</v>
      </c>
      <c r="D96" s="22">
        <v>172</v>
      </c>
      <c r="E96" s="22">
        <f t="shared" si="5"/>
        <v>20</v>
      </c>
      <c r="F96" s="22">
        <f t="shared" si="6"/>
        <v>1051</v>
      </c>
    </row>
    <row r="97" spans="2:6" ht="14.25">
      <c r="B97" s="24">
        <v>6</v>
      </c>
      <c r="C97" s="22">
        <v>192</v>
      </c>
      <c r="D97" s="22">
        <v>172</v>
      </c>
      <c r="E97" s="22">
        <f t="shared" si="5"/>
        <v>20</v>
      </c>
      <c r="F97" s="22">
        <f t="shared" si="6"/>
        <v>1071</v>
      </c>
    </row>
    <row r="98" spans="2:6" ht="14.25">
      <c r="B98" s="24">
        <v>7</v>
      </c>
      <c r="C98" s="22">
        <v>192</v>
      </c>
      <c r="D98" s="22">
        <v>172</v>
      </c>
      <c r="E98" s="22">
        <f t="shared" si="5"/>
        <v>20</v>
      </c>
      <c r="F98" s="22">
        <f t="shared" si="6"/>
        <v>1091</v>
      </c>
    </row>
    <row r="99" spans="2:6" ht="14.25">
      <c r="B99" s="24">
        <v>8</v>
      </c>
      <c r="C99" s="22">
        <v>192</v>
      </c>
      <c r="D99" s="22">
        <v>172</v>
      </c>
      <c r="E99" s="22">
        <f t="shared" si="5"/>
        <v>20</v>
      </c>
      <c r="F99" s="22">
        <f t="shared" si="6"/>
        <v>1111</v>
      </c>
    </row>
    <row r="100" spans="2:6" ht="14.25">
      <c r="B100" s="24">
        <v>9</v>
      </c>
      <c r="C100" s="22">
        <v>192</v>
      </c>
      <c r="D100" s="22">
        <v>172</v>
      </c>
      <c r="E100" s="22">
        <f t="shared" si="5"/>
        <v>20</v>
      </c>
      <c r="F100" s="22">
        <f t="shared" si="6"/>
        <v>1131</v>
      </c>
    </row>
    <row r="101" spans="2:6" ht="14.25">
      <c r="B101" s="24">
        <v>10</v>
      </c>
      <c r="C101" s="22">
        <v>192</v>
      </c>
      <c r="D101" s="22">
        <v>172</v>
      </c>
      <c r="E101" s="22">
        <f t="shared" si="5"/>
        <v>20</v>
      </c>
      <c r="F101" s="22">
        <f t="shared" si="6"/>
        <v>1151</v>
      </c>
    </row>
    <row r="102" spans="2:6" ht="14.25">
      <c r="B102" s="24">
        <v>11</v>
      </c>
      <c r="C102" s="22">
        <v>192</v>
      </c>
      <c r="D102" s="22">
        <v>172</v>
      </c>
      <c r="E102" s="22">
        <f t="shared" si="5"/>
        <v>20</v>
      </c>
      <c r="F102" s="22">
        <f t="shared" si="6"/>
        <v>1171</v>
      </c>
    </row>
    <row r="103" spans="2:6" ht="14.25">
      <c r="B103" s="24">
        <v>12</v>
      </c>
      <c r="C103" s="22">
        <v>192</v>
      </c>
      <c r="D103" s="22">
        <v>172</v>
      </c>
      <c r="E103" s="22">
        <f t="shared" si="5"/>
        <v>20</v>
      </c>
      <c r="F103" s="22">
        <f t="shared" si="6"/>
        <v>1191</v>
      </c>
    </row>
    <row r="104" spans="2:6" ht="14.25">
      <c r="B104" s="24">
        <v>13</v>
      </c>
      <c r="C104" s="22">
        <v>192</v>
      </c>
      <c r="D104" s="22">
        <v>172</v>
      </c>
      <c r="E104" s="22">
        <f t="shared" si="5"/>
        <v>20</v>
      </c>
      <c r="F104" s="22">
        <f t="shared" si="6"/>
        <v>1211</v>
      </c>
    </row>
    <row r="105" spans="2:6" ht="14.25">
      <c r="B105" s="24">
        <v>14</v>
      </c>
      <c r="C105" s="22">
        <v>192</v>
      </c>
      <c r="D105" s="22">
        <v>172</v>
      </c>
      <c r="E105" s="22">
        <f t="shared" si="5"/>
        <v>20</v>
      </c>
      <c r="F105" s="22">
        <f t="shared" si="6"/>
        <v>1231</v>
      </c>
    </row>
    <row r="106" spans="2:6" ht="14.25">
      <c r="B106" s="24">
        <v>15</v>
      </c>
      <c r="C106" s="22">
        <v>192</v>
      </c>
      <c r="D106" s="22">
        <v>172</v>
      </c>
      <c r="E106" s="22">
        <f t="shared" si="5"/>
        <v>20</v>
      </c>
      <c r="F106" s="22">
        <f t="shared" si="6"/>
        <v>1251</v>
      </c>
    </row>
    <row r="107" spans="2:6" ht="14.25">
      <c r="B107" s="24">
        <v>16</v>
      </c>
      <c r="C107" s="22">
        <v>192</v>
      </c>
      <c r="D107" s="22">
        <v>172</v>
      </c>
      <c r="E107" s="22">
        <f t="shared" si="5"/>
        <v>20</v>
      </c>
      <c r="F107" s="22">
        <f t="shared" si="6"/>
        <v>1271</v>
      </c>
    </row>
    <row r="108" spans="2:6" ht="14.25">
      <c r="B108" s="24">
        <v>17</v>
      </c>
      <c r="C108" s="22">
        <v>192</v>
      </c>
      <c r="D108" s="22">
        <v>172</v>
      </c>
      <c r="E108" s="22">
        <f t="shared" si="5"/>
        <v>20</v>
      </c>
      <c r="F108" s="22">
        <f t="shared" si="6"/>
        <v>1291</v>
      </c>
    </row>
    <row r="109" spans="2:6" ht="14.25">
      <c r="B109" s="24">
        <v>18</v>
      </c>
      <c r="C109" s="22">
        <v>192</v>
      </c>
      <c r="D109" s="22">
        <v>172</v>
      </c>
      <c r="E109" s="22">
        <f t="shared" si="5"/>
        <v>20</v>
      </c>
      <c r="F109" s="22">
        <f t="shared" si="6"/>
        <v>1311</v>
      </c>
    </row>
    <row r="110" spans="2:6" ht="14.25">
      <c r="B110" s="24">
        <v>19</v>
      </c>
      <c r="C110" s="22">
        <v>192</v>
      </c>
      <c r="D110" s="22">
        <v>172</v>
      </c>
      <c r="E110" s="22">
        <f t="shared" si="5"/>
        <v>20</v>
      </c>
      <c r="F110" s="22">
        <f t="shared" si="6"/>
        <v>1331</v>
      </c>
    </row>
    <row r="111" spans="2:6" ht="14.25">
      <c r="B111" s="24">
        <v>20</v>
      </c>
      <c r="C111" s="22">
        <v>192</v>
      </c>
      <c r="D111" s="22">
        <v>172</v>
      </c>
      <c r="E111" s="22">
        <f t="shared" si="5"/>
        <v>20</v>
      </c>
      <c r="F111" s="22">
        <f t="shared" si="6"/>
        <v>1351</v>
      </c>
    </row>
    <row r="112" spans="2:6" ht="14.25">
      <c r="B112" s="24">
        <v>21</v>
      </c>
      <c r="C112" s="22">
        <v>192</v>
      </c>
      <c r="D112" s="22">
        <v>172</v>
      </c>
      <c r="E112" s="22">
        <f t="shared" si="5"/>
        <v>20</v>
      </c>
      <c r="F112" s="22">
        <f t="shared" si="6"/>
        <v>1371</v>
      </c>
    </row>
    <row r="113" spans="2:7" ht="14.25">
      <c r="B113" s="24">
        <v>22</v>
      </c>
      <c r="C113" s="22">
        <v>192</v>
      </c>
      <c r="D113" s="22">
        <v>172</v>
      </c>
      <c r="E113" s="22">
        <f t="shared" si="5"/>
        <v>20</v>
      </c>
      <c r="F113" s="22">
        <f t="shared" si="6"/>
        <v>1391</v>
      </c>
    </row>
    <row r="114" spans="2:7" ht="14.25">
      <c r="B114" s="24">
        <v>23</v>
      </c>
      <c r="C114" s="22">
        <v>192</v>
      </c>
      <c r="D114" s="22">
        <v>172</v>
      </c>
      <c r="E114" s="22">
        <f t="shared" si="5"/>
        <v>20</v>
      </c>
      <c r="F114" s="22">
        <f t="shared" si="6"/>
        <v>1411</v>
      </c>
    </row>
    <row r="115" spans="2:7" ht="14.25">
      <c r="B115" s="24">
        <v>24</v>
      </c>
      <c r="C115" s="22">
        <v>192</v>
      </c>
      <c r="D115" s="22">
        <v>172</v>
      </c>
      <c r="E115" s="22">
        <f t="shared" si="5"/>
        <v>20</v>
      </c>
      <c r="F115" s="22">
        <f t="shared" si="6"/>
        <v>1431</v>
      </c>
    </row>
    <row r="116" spans="2:7" ht="14.25">
      <c r="B116" s="24">
        <v>25</v>
      </c>
      <c r="C116" s="22">
        <v>192</v>
      </c>
      <c r="D116" s="22">
        <v>172</v>
      </c>
      <c r="E116" s="22">
        <f t="shared" si="5"/>
        <v>20</v>
      </c>
      <c r="F116" s="22">
        <f t="shared" si="6"/>
        <v>1451</v>
      </c>
    </row>
    <row r="117" spans="2:7" ht="14.25">
      <c r="B117" s="24">
        <v>26</v>
      </c>
      <c r="C117" s="22">
        <v>192</v>
      </c>
      <c r="D117" s="22">
        <v>172</v>
      </c>
      <c r="E117" s="22">
        <f t="shared" si="5"/>
        <v>20</v>
      </c>
      <c r="F117" s="22">
        <f t="shared" si="6"/>
        <v>1471</v>
      </c>
      <c r="G117" s="22">
        <f>SUM(E92:E117)</f>
        <v>520</v>
      </c>
    </row>
    <row r="118" spans="2:7" ht="14.25">
      <c r="B118" s="24">
        <v>27</v>
      </c>
      <c r="C118" s="22">
        <v>192</v>
      </c>
      <c r="D118" s="22">
        <v>172</v>
      </c>
      <c r="E118" s="22">
        <f t="shared" si="5"/>
        <v>20</v>
      </c>
      <c r="F118" s="22">
        <f t="shared" si="6"/>
        <v>1491</v>
      </c>
      <c r="G118" s="22">
        <f>G117+C118+F91</f>
        <v>1663</v>
      </c>
    </row>
    <row r="119" spans="2:7" ht="14.25">
      <c r="B119" s="24">
        <v>28</v>
      </c>
      <c r="C119" s="22">
        <v>192</v>
      </c>
      <c r="D119" s="22">
        <v>172</v>
      </c>
      <c r="E119" s="22">
        <f t="shared" si="5"/>
        <v>20</v>
      </c>
      <c r="F119" s="22">
        <f t="shared" si="6"/>
        <v>1511</v>
      </c>
      <c r="G119" s="22">
        <f>F118+C119</f>
        <v>1683</v>
      </c>
    </row>
    <row r="120" spans="2:7" ht="14.25">
      <c r="B120" s="24">
        <v>29</v>
      </c>
      <c r="C120" s="22">
        <v>192</v>
      </c>
      <c r="D120" s="22">
        <v>172</v>
      </c>
      <c r="E120" s="22">
        <f t="shared" si="5"/>
        <v>20</v>
      </c>
      <c r="F120" s="22">
        <f t="shared" si="6"/>
        <v>1531</v>
      </c>
    </row>
    <row r="121" spans="2:7" ht="14.25">
      <c r="B121" s="24">
        <v>30</v>
      </c>
      <c r="C121" s="22">
        <v>192</v>
      </c>
      <c r="D121" s="22">
        <v>172</v>
      </c>
      <c r="E121" s="22">
        <f t="shared" si="5"/>
        <v>20</v>
      </c>
      <c r="F121" s="22">
        <f t="shared" si="6"/>
        <v>1551</v>
      </c>
      <c r="G121" s="22">
        <f>F120+C121</f>
        <v>1723</v>
      </c>
    </row>
    <row r="122" spans="2:7" ht="14.25">
      <c r="B122" s="24">
        <v>31</v>
      </c>
      <c r="C122" s="22">
        <v>192</v>
      </c>
      <c r="D122" s="22">
        <v>172</v>
      </c>
      <c r="E122" s="22">
        <f t="shared" si="5"/>
        <v>20</v>
      </c>
      <c r="F122" s="22">
        <f t="shared" si="6"/>
        <v>1571</v>
      </c>
    </row>
  </sheetData>
  <mergeCells count="27">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2:J32"/>
    <mergeCell ref="B33:J33"/>
    <mergeCell ref="B34:J34"/>
    <mergeCell ref="B35:J35"/>
    <mergeCell ref="B36:J36"/>
    <mergeCell ref="B30:J30"/>
    <mergeCell ref="B31:J31"/>
    <mergeCell ref="B25:J25"/>
    <mergeCell ref="B26:J26"/>
    <mergeCell ref="B27:J27"/>
    <mergeCell ref="B28:J28"/>
    <mergeCell ref="B29:J2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33.28515625" customWidth="1"/>
  </cols>
  <sheetData>
    <row r="1" spans="1:11" ht="18">
      <c r="A1" s="43" t="s">
        <v>0</v>
      </c>
      <c r="B1" s="34"/>
      <c r="C1" s="34"/>
      <c r="D1" s="34"/>
      <c r="E1" s="34"/>
      <c r="F1" s="34"/>
      <c r="G1" s="34"/>
      <c r="H1" s="34"/>
      <c r="I1" s="34"/>
      <c r="J1" s="34"/>
    </row>
    <row r="2" spans="1:11" ht="18">
      <c r="A2" s="43" t="s">
        <v>1</v>
      </c>
      <c r="B2" s="34"/>
      <c r="C2" s="34"/>
      <c r="D2" s="34"/>
      <c r="E2" s="34"/>
      <c r="F2" s="34"/>
      <c r="G2" s="34"/>
      <c r="H2" s="34"/>
      <c r="I2" s="34"/>
      <c r="J2" s="34"/>
    </row>
    <row r="3" spans="1:11">
      <c r="A3" s="44"/>
      <c r="B3" s="45"/>
      <c r="C3" s="1"/>
      <c r="D3" s="1"/>
      <c r="E3" s="1"/>
      <c r="F3" s="1"/>
      <c r="G3" s="1"/>
      <c r="H3" s="1"/>
      <c r="I3" s="2"/>
      <c r="J3" s="27" t="s">
        <v>84</v>
      </c>
    </row>
    <row r="4" spans="1:11">
      <c r="A4" s="46" t="s">
        <v>2</v>
      </c>
      <c r="B4" s="46" t="s">
        <v>3</v>
      </c>
      <c r="C4" s="46" t="s">
        <v>4</v>
      </c>
      <c r="D4" s="37" t="s">
        <v>5</v>
      </c>
      <c r="E4" s="38"/>
      <c r="F4" s="37" t="s">
        <v>6</v>
      </c>
      <c r="G4" s="38"/>
      <c r="H4" s="37" t="s">
        <v>7</v>
      </c>
      <c r="I4" s="38"/>
      <c r="J4" s="48" t="s">
        <v>8</v>
      </c>
    </row>
    <row r="5" spans="1:11" ht="27.75" customHeight="1">
      <c r="A5" s="47"/>
      <c r="B5" s="47"/>
      <c r="C5" s="47"/>
      <c r="D5" s="4" t="s">
        <v>9</v>
      </c>
      <c r="E5" s="4" t="s">
        <v>10</v>
      </c>
      <c r="F5" s="4" t="s">
        <v>9</v>
      </c>
      <c r="G5" s="4" t="s">
        <v>10</v>
      </c>
      <c r="H5" s="4" t="s">
        <v>9</v>
      </c>
      <c r="I5" s="4" t="s">
        <v>10</v>
      </c>
      <c r="J5" s="47"/>
    </row>
    <row r="6" spans="1:11">
      <c r="A6" s="5">
        <v>-1</v>
      </c>
      <c r="B6" s="5">
        <v>-2</v>
      </c>
      <c r="C6" s="5">
        <v>-3</v>
      </c>
      <c r="D6" s="5">
        <v>-4</v>
      </c>
      <c r="E6" s="5">
        <v>-5</v>
      </c>
      <c r="F6" s="4" t="s">
        <v>11</v>
      </c>
      <c r="G6" s="4" t="s">
        <v>12</v>
      </c>
      <c r="H6" s="5">
        <v>-8</v>
      </c>
      <c r="I6" s="5">
        <v>-9</v>
      </c>
      <c r="J6" s="5">
        <v>-10</v>
      </c>
    </row>
    <row r="7" spans="1:11">
      <c r="A7" s="4">
        <v>1</v>
      </c>
      <c r="B7" s="6" t="s">
        <v>13</v>
      </c>
      <c r="C7" s="7">
        <v>1550</v>
      </c>
      <c r="D7" s="8">
        <f>'4 September 2022'!E7</f>
        <v>356832.46999999991</v>
      </c>
      <c r="E7" s="8">
        <f>F7+1827.86</f>
        <v>357110.3299999999</v>
      </c>
      <c r="F7" s="8">
        <f t="shared" ref="F7:F18" si="0">D7-C7</f>
        <v>355282.46999999991</v>
      </c>
      <c r="G7" s="8">
        <f t="shared" ref="G7:G18" si="1">E7-C7</f>
        <v>355560.3299999999</v>
      </c>
      <c r="H7" s="9">
        <f>'4 September 2022'!I7</f>
        <v>12236</v>
      </c>
      <c r="I7" s="9">
        <v>12236</v>
      </c>
      <c r="J7" s="39" t="s">
        <v>85</v>
      </c>
      <c r="K7" s="20">
        <f t="shared" ref="K7:K18" si="2">I7-H7</f>
        <v>0</v>
      </c>
    </row>
    <row r="8" spans="1:11">
      <c r="A8" s="4">
        <v>2</v>
      </c>
      <c r="B8" s="6" t="s">
        <v>15</v>
      </c>
      <c r="C8" s="7">
        <v>953</v>
      </c>
      <c r="D8" s="8">
        <f>'4 September 2022'!E8</f>
        <v>346.54</v>
      </c>
      <c r="E8" s="8">
        <v>346.54</v>
      </c>
      <c r="F8" s="8">
        <f t="shared" si="0"/>
        <v>-606.46</v>
      </c>
      <c r="G8" s="8">
        <f t="shared" si="1"/>
        <v>-606.46</v>
      </c>
      <c r="H8" s="9">
        <f>'4 September 2022'!I8</f>
        <v>10083</v>
      </c>
      <c r="I8" s="9">
        <v>10083</v>
      </c>
      <c r="J8" s="40"/>
      <c r="K8" s="20">
        <f t="shared" si="2"/>
        <v>0</v>
      </c>
    </row>
    <row r="9" spans="1:11">
      <c r="A9" s="4">
        <v>3</v>
      </c>
      <c r="B9" s="6" t="s">
        <v>16</v>
      </c>
      <c r="C9" s="7">
        <v>101.47</v>
      </c>
      <c r="D9" s="8">
        <f>'4 September 2022'!E9</f>
        <v>25.75</v>
      </c>
      <c r="E9" s="21">
        <v>74.739999999999995</v>
      </c>
      <c r="F9" s="8">
        <f t="shared" si="0"/>
        <v>-75.72</v>
      </c>
      <c r="G9" s="8">
        <f t="shared" si="1"/>
        <v>-26.730000000000004</v>
      </c>
      <c r="H9" s="9">
        <f>'4 September 2022'!I9</f>
        <v>14731</v>
      </c>
      <c r="I9" s="9">
        <v>14731</v>
      </c>
      <c r="J9" s="40"/>
      <c r="K9" s="20">
        <f t="shared" si="2"/>
        <v>0</v>
      </c>
    </row>
    <row r="10" spans="1:11">
      <c r="A10" s="4">
        <v>4</v>
      </c>
      <c r="B10" s="6" t="s">
        <v>17</v>
      </c>
      <c r="C10" s="7">
        <v>26.62</v>
      </c>
      <c r="D10" s="8">
        <f>'4 September 2022'!E10</f>
        <v>13.1</v>
      </c>
      <c r="E10" s="21">
        <v>20.43</v>
      </c>
      <c r="F10" s="8">
        <f t="shared" si="0"/>
        <v>-13.520000000000001</v>
      </c>
      <c r="G10" s="8">
        <f t="shared" si="1"/>
        <v>-6.1900000000000013</v>
      </c>
      <c r="H10" s="9">
        <f>'4 September 2022'!I10</f>
        <v>36339</v>
      </c>
      <c r="I10" s="9">
        <v>36146</v>
      </c>
      <c r="J10" s="40"/>
      <c r="K10" s="20">
        <f t="shared" si="2"/>
        <v>-193</v>
      </c>
    </row>
    <row r="11" spans="1:11">
      <c r="A11" s="4">
        <v>5</v>
      </c>
      <c r="B11" s="6" t="s">
        <v>18</v>
      </c>
      <c r="C11" s="7">
        <v>23.9</v>
      </c>
      <c r="D11" s="8">
        <f>'4 September 2022'!E11</f>
        <v>6.56</v>
      </c>
      <c r="E11" s="21">
        <v>38.83</v>
      </c>
      <c r="F11" s="8">
        <f t="shared" si="0"/>
        <v>-17.34</v>
      </c>
      <c r="G11" s="8">
        <f t="shared" si="1"/>
        <v>14.93</v>
      </c>
      <c r="H11" s="9">
        <f>'4 September 2022'!I11</f>
        <v>24229</v>
      </c>
      <c r="I11" s="9">
        <v>24200</v>
      </c>
      <c r="J11" s="40"/>
      <c r="K11" s="20">
        <f t="shared" si="2"/>
        <v>-29</v>
      </c>
    </row>
    <row r="12" spans="1:11">
      <c r="A12" s="4">
        <v>6</v>
      </c>
      <c r="B12" s="6" t="s">
        <v>19</v>
      </c>
      <c r="C12" s="7">
        <v>13</v>
      </c>
      <c r="D12" s="8">
        <f>'4 September 2022'!E12</f>
        <v>6.92</v>
      </c>
      <c r="E12" s="21">
        <v>6.92</v>
      </c>
      <c r="F12" s="8">
        <f t="shared" si="0"/>
        <v>-6.08</v>
      </c>
      <c r="G12" s="8">
        <f t="shared" si="1"/>
        <v>-6.08</v>
      </c>
      <c r="H12" s="9">
        <f>'4 September 2022'!I12</f>
        <v>55354</v>
      </c>
      <c r="I12" s="9">
        <v>57200</v>
      </c>
      <c r="J12" s="40"/>
      <c r="K12" s="20">
        <f t="shared" si="2"/>
        <v>1846</v>
      </c>
    </row>
    <row r="13" spans="1:11">
      <c r="A13" s="4">
        <v>7</v>
      </c>
      <c r="B13" s="6" t="s">
        <v>20</v>
      </c>
      <c r="C13" s="7">
        <v>32.770000000000003</v>
      </c>
      <c r="D13" s="8">
        <f>'4 September 2022'!E13</f>
        <v>16.72</v>
      </c>
      <c r="E13" s="21">
        <v>17.260000000000002</v>
      </c>
      <c r="F13" s="8">
        <f t="shared" si="0"/>
        <v>-16.050000000000004</v>
      </c>
      <c r="G13" s="8">
        <f t="shared" si="1"/>
        <v>-15.510000000000002</v>
      </c>
      <c r="H13" s="9">
        <f>'4 September 2022'!I13</f>
        <v>76379</v>
      </c>
      <c r="I13" s="9">
        <v>78379</v>
      </c>
      <c r="J13" s="40"/>
      <c r="K13" s="20">
        <f t="shared" si="2"/>
        <v>2000</v>
      </c>
    </row>
    <row r="14" spans="1:11">
      <c r="A14" s="4">
        <v>8</v>
      </c>
      <c r="B14" s="6" t="s">
        <v>21</v>
      </c>
      <c r="C14" s="7">
        <v>36.35</v>
      </c>
      <c r="D14" s="8">
        <f>'4 September 2022'!E14</f>
        <v>18.54</v>
      </c>
      <c r="E14" s="21">
        <v>32.01</v>
      </c>
      <c r="F14" s="8">
        <f t="shared" si="0"/>
        <v>-17.810000000000002</v>
      </c>
      <c r="G14" s="8">
        <f t="shared" si="1"/>
        <v>-4.3400000000000034</v>
      </c>
      <c r="H14" s="9">
        <f>'4 September 2022'!I14</f>
        <v>149286</v>
      </c>
      <c r="I14" s="9">
        <v>150000</v>
      </c>
      <c r="J14" s="40"/>
      <c r="K14" s="20">
        <f t="shared" si="2"/>
        <v>714</v>
      </c>
    </row>
    <row r="15" spans="1:11">
      <c r="A15" s="4">
        <v>9</v>
      </c>
      <c r="B15" s="6" t="s">
        <v>22</v>
      </c>
      <c r="C15" s="7">
        <v>172</v>
      </c>
      <c r="D15" s="8">
        <f>'4 September 2022'!E15</f>
        <v>1735.6800000000003</v>
      </c>
      <c r="E15" s="21">
        <f>F15+173.42</f>
        <v>1737.1000000000004</v>
      </c>
      <c r="F15" s="8">
        <f t="shared" si="0"/>
        <v>1563.6800000000003</v>
      </c>
      <c r="G15" s="8">
        <f t="shared" si="1"/>
        <v>1565.1000000000004</v>
      </c>
      <c r="H15" s="9">
        <f>'4 September 2022'!I15</f>
        <v>41543</v>
      </c>
      <c r="I15" s="9">
        <v>41614</v>
      </c>
      <c r="J15" s="40"/>
      <c r="K15" s="20">
        <f t="shared" si="2"/>
        <v>71</v>
      </c>
    </row>
    <row r="16" spans="1:11">
      <c r="A16" s="4">
        <v>10</v>
      </c>
      <c r="B16" s="6" t="s">
        <v>23</v>
      </c>
      <c r="C16" s="7">
        <v>173</v>
      </c>
      <c r="D16" s="8">
        <f>'4 September 2022'!E16</f>
        <v>174.84999999999997</v>
      </c>
      <c r="E16" s="21">
        <f>F16+153.01</f>
        <v>154.85999999999996</v>
      </c>
      <c r="F16" s="8">
        <f t="shared" si="0"/>
        <v>1.8499999999999659</v>
      </c>
      <c r="G16" s="8">
        <f t="shared" si="1"/>
        <v>-18.140000000000043</v>
      </c>
      <c r="H16" s="9">
        <f>'4 September 2022'!I16</f>
        <v>30371</v>
      </c>
      <c r="I16" s="9">
        <v>30300</v>
      </c>
      <c r="J16" s="40"/>
      <c r="K16" s="20">
        <f t="shared" si="2"/>
        <v>-71</v>
      </c>
    </row>
    <row r="17" spans="1:11">
      <c r="A17" s="4">
        <v>11</v>
      </c>
      <c r="B17" s="6" t="s">
        <v>24</v>
      </c>
      <c r="C17" s="7">
        <v>199</v>
      </c>
      <c r="D17" s="8">
        <f>'4 September 2022'!E17</f>
        <v>90.683999999999997</v>
      </c>
      <c r="E17" s="21">
        <v>130.87</v>
      </c>
      <c r="F17" s="8">
        <f t="shared" si="0"/>
        <v>-108.316</v>
      </c>
      <c r="G17" s="8">
        <f t="shared" si="1"/>
        <v>-68.13</v>
      </c>
      <c r="H17" s="9">
        <f>'4 September 2022'!I17</f>
        <v>14464</v>
      </c>
      <c r="I17" s="9">
        <v>14464</v>
      </c>
      <c r="J17" s="40"/>
      <c r="K17" s="20">
        <f t="shared" si="2"/>
        <v>0</v>
      </c>
    </row>
    <row r="18" spans="1:11">
      <c r="A18" s="4">
        <v>12</v>
      </c>
      <c r="B18" s="6" t="s">
        <v>25</v>
      </c>
      <c r="C18" s="7">
        <v>128</v>
      </c>
      <c r="D18" s="8">
        <f>'4 September 2022'!E18</f>
        <v>5805</v>
      </c>
      <c r="E18" s="8">
        <f>F18+92</f>
        <v>5769</v>
      </c>
      <c r="F18" s="8">
        <f t="shared" si="0"/>
        <v>5677</v>
      </c>
      <c r="G18" s="8">
        <f t="shared" si="1"/>
        <v>5641</v>
      </c>
      <c r="H18" s="9">
        <f>'4 September 2022'!I18</f>
        <v>17636</v>
      </c>
      <c r="I18" s="9">
        <v>17636</v>
      </c>
      <c r="J18" s="38"/>
      <c r="K18" s="20">
        <f t="shared" si="2"/>
        <v>0</v>
      </c>
    </row>
    <row r="19" spans="1:11" ht="12.75">
      <c r="A19" s="10"/>
      <c r="B19" s="10"/>
      <c r="C19" s="10"/>
      <c r="D19" s="10"/>
      <c r="E19" s="10"/>
      <c r="F19" s="10"/>
      <c r="G19" s="10"/>
      <c r="H19" s="11"/>
      <c r="I19" s="10"/>
      <c r="J19" s="10"/>
    </row>
    <row r="20" spans="1:11" ht="15">
      <c r="A20" s="12" t="s">
        <v>26</v>
      </c>
      <c r="B20" s="10"/>
      <c r="C20" s="10"/>
      <c r="D20" s="10"/>
      <c r="E20" s="13"/>
      <c r="F20" s="10"/>
      <c r="G20" s="10"/>
      <c r="H20" s="10"/>
      <c r="I20" s="10"/>
      <c r="J20" s="10"/>
    </row>
    <row r="21" spans="1:11" ht="12.75">
      <c r="A21" s="14" t="s">
        <v>27</v>
      </c>
      <c r="B21" s="36" t="s">
        <v>28</v>
      </c>
      <c r="C21" s="34"/>
      <c r="D21" s="34"/>
      <c r="E21" s="34"/>
      <c r="F21" s="34"/>
      <c r="G21" s="34"/>
      <c r="H21" s="34"/>
      <c r="I21" s="34"/>
      <c r="J21" s="34"/>
    </row>
    <row r="22" spans="1:11" ht="12.75">
      <c r="A22" s="14" t="s">
        <v>29</v>
      </c>
      <c r="B22" s="36" t="s">
        <v>30</v>
      </c>
      <c r="C22" s="34"/>
      <c r="D22" s="34"/>
      <c r="E22" s="34"/>
      <c r="F22" s="34"/>
      <c r="G22" s="34"/>
      <c r="H22" s="34"/>
      <c r="I22" s="34"/>
      <c r="J22" s="34"/>
    </row>
    <row r="23" spans="1:11" ht="12.75">
      <c r="A23" s="14" t="s">
        <v>31</v>
      </c>
      <c r="B23" s="36" t="s">
        <v>32</v>
      </c>
      <c r="C23" s="34"/>
      <c r="D23" s="34"/>
      <c r="E23" s="34"/>
      <c r="F23" s="34"/>
      <c r="G23" s="34"/>
      <c r="H23" s="34"/>
      <c r="I23" s="34"/>
      <c r="J23" s="34"/>
    </row>
    <row r="24" spans="1:11" ht="12.75">
      <c r="A24" s="14" t="s">
        <v>33</v>
      </c>
      <c r="B24" s="41" t="s">
        <v>34</v>
      </c>
      <c r="C24" s="34"/>
      <c r="D24" s="34"/>
      <c r="E24" s="34"/>
      <c r="F24" s="34"/>
      <c r="G24" s="34"/>
      <c r="H24" s="34"/>
      <c r="I24" s="34"/>
      <c r="J24" s="34"/>
    </row>
    <row r="25" spans="1:11" ht="12.75">
      <c r="A25" s="14" t="s">
        <v>35</v>
      </c>
      <c r="B25" s="41" t="s">
        <v>36</v>
      </c>
      <c r="C25" s="34"/>
      <c r="D25" s="34"/>
      <c r="E25" s="34"/>
      <c r="F25" s="34"/>
      <c r="G25" s="34"/>
      <c r="H25" s="34"/>
      <c r="I25" s="34"/>
      <c r="J25" s="34"/>
    </row>
    <row r="26" spans="1:11" ht="12.75">
      <c r="A26" s="14" t="s">
        <v>37</v>
      </c>
      <c r="B26" s="42" t="s">
        <v>38</v>
      </c>
      <c r="C26" s="34"/>
      <c r="D26" s="34"/>
      <c r="E26" s="34"/>
      <c r="F26" s="34"/>
      <c r="G26" s="34"/>
      <c r="H26" s="34"/>
      <c r="I26" s="34"/>
      <c r="J26" s="34"/>
    </row>
    <row r="27" spans="1:11" ht="12.75">
      <c r="A27" s="14" t="s">
        <v>39</v>
      </c>
      <c r="B27" s="41" t="s">
        <v>40</v>
      </c>
      <c r="C27" s="34"/>
      <c r="D27" s="34"/>
      <c r="E27" s="34"/>
      <c r="F27" s="34"/>
      <c r="G27" s="34"/>
      <c r="H27" s="34"/>
      <c r="I27" s="34"/>
      <c r="J27" s="34"/>
    </row>
    <row r="28" spans="1:11" ht="14.25">
      <c r="A28" s="14" t="s">
        <v>41</v>
      </c>
      <c r="B28" s="49" t="s">
        <v>42</v>
      </c>
      <c r="C28" s="34"/>
      <c r="D28" s="34"/>
      <c r="E28" s="34"/>
      <c r="F28" s="34"/>
      <c r="G28" s="34"/>
      <c r="H28" s="34"/>
      <c r="I28" s="34"/>
      <c r="J28" s="34"/>
    </row>
    <row r="29" spans="1:11" ht="12.75">
      <c r="A29" s="14" t="s">
        <v>43</v>
      </c>
      <c r="B29" s="36" t="s">
        <v>44</v>
      </c>
      <c r="C29" s="34"/>
      <c r="D29" s="34"/>
      <c r="E29" s="34"/>
      <c r="F29" s="34"/>
      <c r="G29" s="34"/>
      <c r="H29" s="34"/>
      <c r="I29" s="34"/>
      <c r="J29" s="34"/>
    </row>
    <row r="30" spans="1:11" ht="12.75">
      <c r="A30" s="14" t="s">
        <v>45</v>
      </c>
      <c r="B30" s="36" t="s">
        <v>46</v>
      </c>
      <c r="C30" s="34"/>
      <c r="D30" s="34"/>
      <c r="E30" s="34"/>
      <c r="F30" s="34"/>
      <c r="G30" s="34"/>
      <c r="H30" s="34"/>
      <c r="I30" s="34"/>
      <c r="J30" s="34"/>
    </row>
    <row r="31" spans="1:11" ht="12.75">
      <c r="A31" s="14" t="s">
        <v>47</v>
      </c>
      <c r="B31" s="36" t="s">
        <v>48</v>
      </c>
      <c r="C31" s="34"/>
      <c r="D31" s="34"/>
      <c r="E31" s="34"/>
      <c r="F31" s="34"/>
      <c r="G31" s="34"/>
      <c r="H31" s="34"/>
      <c r="I31" s="34"/>
      <c r="J31" s="34"/>
    </row>
    <row r="32" spans="1:11" ht="12.75">
      <c r="A32" s="14" t="s">
        <v>49</v>
      </c>
      <c r="B32" s="50" t="s">
        <v>50</v>
      </c>
      <c r="C32" s="34"/>
      <c r="D32" s="34"/>
      <c r="E32" s="34"/>
      <c r="F32" s="34"/>
      <c r="G32" s="34"/>
      <c r="H32" s="34"/>
      <c r="I32" s="34"/>
      <c r="J32" s="34"/>
    </row>
    <row r="33" spans="1:10" ht="12.75">
      <c r="A33" s="19" t="s">
        <v>51</v>
      </c>
      <c r="B33" s="33" t="s">
        <v>52</v>
      </c>
      <c r="C33" s="34"/>
      <c r="D33" s="34"/>
      <c r="E33" s="34"/>
      <c r="F33" s="34"/>
      <c r="G33" s="34"/>
      <c r="H33" s="34"/>
      <c r="I33" s="34"/>
      <c r="J33" s="34"/>
    </row>
    <row r="34" spans="1:10" ht="12.75">
      <c r="A34" s="19" t="s">
        <v>53</v>
      </c>
      <c r="B34" s="35" t="s">
        <v>54</v>
      </c>
      <c r="C34" s="34"/>
      <c r="D34" s="34"/>
      <c r="E34" s="34"/>
      <c r="F34" s="34"/>
      <c r="G34" s="34"/>
      <c r="H34" s="34"/>
      <c r="I34" s="34"/>
      <c r="J34" s="34"/>
    </row>
    <row r="35" spans="1:10" ht="12.75">
      <c r="A35" s="19" t="s">
        <v>55</v>
      </c>
      <c r="B35" s="35" t="s">
        <v>56</v>
      </c>
      <c r="C35" s="34"/>
      <c r="D35" s="34"/>
      <c r="E35" s="34"/>
      <c r="F35" s="34"/>
      <c r="G35" s="34"/>
      <c r="H35" s="34"/>
      <c r="I35" s="34"/>
      <c r="J35" s="34"/>
    </row>
    <row r="36" spans="1:10" ht="12.75">
      <c r="A36" s="19" t="s">
        <v>57</v>
      </c>
      <c r="B36" s="36" t="s">
        <v>58</v>
      </c>
      <c r="C36" s="34"/>
      <c r="D36" s="34"/>
      <c r="E36" s="34"/>
      <c r="F36" s="34"/>
      <c r="G36" s="34"/>
      <c r="H36" s="34"/>
      <c r="I36" s="34"/>
      <c r="J36" s="34"/>
    </row>
    <row r="37" spans="1:10" ht="12.75">
      <c r="A37" s="19"/>
      <c r="B37" s="28"/>
    </row>
    <row r="44" spans="1:10">
      <c r="B44" s="6" t="s">
        <v>13</v>
      </c>
      <c r="C44" s="22" t="s">
        <v>86</v>
      </c>
    </row>
    <row r="45" spans="1:10">
      <c r="B45" s="6" t="s">
        <v>15</v>
      </c>
      <c r="C45" s="22" t="s">
        <v>62</v>
      </c>
    </row>
    <row r="46" spans="1:10">
      <c r="B46" s="6" t="s">
        <v>16</v>
      </c>
      <c r="C46" s="22" t="s">
        <v>63</v>
      </c>
    </row>
    <row r="47" spans="1:10">
      <c r="B47" s="6" t="s">
        <v>17</v>
      </c>
      <c r="C47" s="22" t="s">
        <v>63</v>
      </c>
    </row>
    <row r="48" spans="1:10">
      <c r="B48" s="6" t="s">
        <v>18</v>
      </c>
      <c r="C48" s="22" t="s">
        <v>63</v>
      </c>
    </row>
    <row r="49" spans="2:6">
      <c r="B49" s="6" t="s">
        <v>19</v>
      </c>
      <c r="C49" s="22" t="s">
        <v>64</v>
      </c>
    </row>
    <row r="50" spans="2:6">
      <c r="B50" s="6" t="s">
        <v>20</v>
      </c>
      <c r="C50" s="22" t="s">
        <v>63</v>
      </c>
    </row>
    <row r="51" spans="2:6">
      <c r="B51" s="6" t="s">
        <v>21</v>
      </c>
      <c r="C51" s="22" t="s">
        <v>63</v>
      </c>
    </row>
    <row r="52" spans="2:6">
      <c r="B52" s="6" t="s">
        <v>22</v>
      </c>
      <c r="C52" s="22" t="s">
        <v>65</v>
      </c>
    </row>
    <row r="53" spans="2:6">
      <c r="B53" s="6" t="s">
        <v>23</v>
      </c>
      <c r="C53" s="22" t="s">
        <v>72</v>
      </c>
    </row>
    <row r="54" spans="2:6">
      <c r="B54" s="6" t="s">
        <v>24</v>
      </c>
      <c r="C54" s="22" t="s">
        <v>63</v>
      </c>
    </row>
    <row r="55" spans="2:6">
      <c r="B55" s="6" t="s">
        <v>25</v>
      </c>
      <c r="C55" s="22" t="s">
        <v>66</v>
      </c>
    </row>
    <row r="58" spans="2:6" ht="15">
      <c r="B58" s="12" t="s">
        <v>67</v>
      </c>
      <c r="C58" s="12" t="s">
        <v>68</v>
      </c>
      <c r="D58" s="12" t="s">
        <v>69</v>
      </c>
      <c r="E58" s="12" t="s">
        <v>70</v>
      </c>
      <c r="F58" s="23">
        <v>363968.51</v>
      </c>
    </row>
    <row r="59" spans="2:6" ht="14.25">
      <c r="B59" s="24">
        <v>1</v>
      </c>
      <c r="C59" s="25">
        <v>1233.6052741935484</v>
      </c>
      <c r="D59" s="25">
        <v>1549.6442748053871</v>
      </c>
      <c r="E59" s="25">
        <f t="shared" ref="E59:E89" si="3">C59-D59</f>
        <v>-316.03900061183867</v>
      </c>
      <c r="F59" s="26">
        <f t="shared" ref="F59:F89" si="4">F58+E59</f>
        <v>363652.4709993882</v>
      </c>
    </row>
    <row r="60" spans="2:6" ht="14.25">
      <c r="B60" s="24">
        <v>2</v>
      </c>
      <c r="C60" s="25">
        <v>1233.6052741935484</v>
      </c>
      <c r="D60" s="25">
        <v>1549.6442748053871</v>
      </c>
      <c r="E60" s="25">
        <f t="shared" si="3"/>
        <v>-316.03900061183867</v>
      </c>
      <c r="F60" s="26">
        <f t="shared" si="4"/>
        <v>363336.43199877639</v>
      </c>
    </row>
    <row r="61" spans="2:6" ht="14.25">
      <c r="B61" s="24">
        <v>3</v>
      </c>
      <c r="C61" s="25">
        <v>1233.6052741935484</v>
      </c>
      <c r="D61" s="25">
        <v>1549.6442748053871</v>
      </c>
      <c r="E61" s="25">
        <f t="shared" si="3"/>
        <v>-316.03900061183867</v>
      </c>
      <c r="F61" s="26">
        <f t="shared" si="4"/>
        <v>363020.39299816458</v>
      </c>
    </row>
    <row r="62" spans="2:6" ht="14.25">
      <c r="B62" s="24">
        <v>4</v>
      </c>
      <c r="C62" s="25">
        <v>1233.6052741935484</v>
      </c>
      <c r="D62" s="25">
        <v>1549.6442748053871</v>
      </c>
      <c r="E62" s="25">
        <f t="shared" si="3"/>
        <v>-316.03900061183867</v>
      </c>
      <c r="F62" s="26">
        <f t="shared" si="4"/>
        <v>362704.35399755277</v>
      </c>
    </row>
    <row r="63" spans="2:6" ht="14.25">
      <c r="B63" s="24">
        <v>5</v>
      </c>
      <c r="C63" s="25">
        <v>1233.6052741935484</v>
      </c>
      <c r="D63" s="25">
        <v>1549.6442748053871</v>
      </c>
      <c r="E63" s="25">
        <f t="shared" si="3"/>
        <v>-316.03900061183867</v>
      </c>
      <c r="F63" s="26">
        <f t="shared" si="4"/>
        <v>362388.31499694096</v>
      </c>
    </row>
    <row r="64" spans="2:6" ht="14.25">
      <c r="B64" s="24">
        <v>6</v>
      </c>
      <c r="C64" s="25">
        <v>1233.6052741935484</v>
      </c>
      <c r="D64" s="25">
        <v>1549.6442748053871</v>
      </c>
      <c r="E64" s="25">
        <f t="shared" si="3"/>
        <v>-316.03900061183867</v>
      </c>
      <c r="F64" s="26">
        <f t="shared" si="4"/>
        <v>362072.27599632915</v>
      </c>
    </row>
    <row r="65" spans="2:6" ht="14.25">
      <c r="B65" s="24">
        <v>7</v>
      </c>
      <c r="C65" s="25">
        <v>1233.6052741935484</v>
      </c>
      <c r="D65" s="25">
        <v>1549.6442748053871</v>
      </c>
      <c r="E65" s="25">
        <f t="shared" si="3"/>
        <v>-316.03900061183867</v>
      </c>
      <c r="F65" s="26">
        <f t="shared" si="4"/>
        <v>361756.23699571734</v>
      </c>
    </row>
    <row r="66" spans="2:6" ht="14.25">
      <c r="B66" s="24">
        <v>8</v>
      </c>
      <c r="C66" s="25">
        <v>1233.6052741935484</v>
      </c>
      <c r="D66" s="25">
        <v>1549.6442748053871</v>
      </c>
      <c r="E66" s="25">
        <f t="shared" si="3"/>
        <v>-316.03900061183867</v>
      </c>
      <c r="F66" s="26">
        <f t="shared" si="4"/>
        <v>361440.19799510553</v>
      </c>
    </row>
    <row r="67" spans="2:6" ht="14.25">
      <c r="B67" s="24">
        <v>9</v>
      </c>
      <c r="C67" s="25">
        <v>1233.6052741935484</v>
      </c>
      <c r="D67" s="25">
        <v>1549.6442748053871</v>
      </c>
      <c r="E67" s="25">
        <f t="shared" si="3"/>
        <v>-316.03900061183867</v>
      </c>
      <c r="F67" s="26">
        <f t="shared" si="4"/>
        <v>361124.15899449371</v>
      </c>
    </row>
    <row r="68" spans="2:6" ht="14.25">
      <c r="B68" s="24">
        <v>10</v>
      </c>
      <c r="C68" s="25">
        <v>1233.6052741935484</v>
      </c>
      <c r="D68" s="25">
        <v>1549.6442748053871</v>
      </c>
      <c r="E68" s="25">
        <f t="shared" si="3"/>
        <v>-316.03900061183867</v>
      </c>
      <c r="F68" s="26">
        <f t="shared" si="4"/>
        <v>360808.1199938819</v>
      </c>
    </row>
    <row r="69" spans="2:6" ht="14.25">
      <c r="B69" s="24">
        <v>11</v>
      </c>
      <c r="C69" s="25">
        <v>1233.6052741935484</v>
      </c>
      <c r="D69" s="25">
        <v>1549.6442748053871</v>
      </c>
      <c r="E69" s="25">
        <f t="shared" si="3"/>
        <v>-316.03900061183867</v>
      </c>
      <c r="F69" s="26">
        <f t="shared" si="4"/>
        <v>360492.08099327009</v>
      </c>
    </row>
    <row r="70" spans="2:6" ht="14.25">
      <c r="B70" s="24">
        <v>12</v>
      </c>
      <c r="C70" s="25">
        <v>1233.6052741935484</v>
      </c>
      <c r="D70" s="25">
        <v>1549.6442748053871</v>
      </c>
      <c r="E70" s="25">
        <f t="shared" si="3"/>
        <v>-316.03900061183867</v>
      </c>
      <c r="F70" s="26">
        <f t="shared" si="4"/>
        <v>360176.04199265828</v>
      </c>
    </row>
    <row r="71" spans="2:6" ht="14.25">
      <c r="B71" s="24">
        <v>13</v>
      </c>
      <c r="C71" s="25">
        <v>1233.6052741935484</v>
      </c>
      <c r="D71" s="25">
        <v>1549.6442748053871</v>
      </c>
      <c r="E71" s="25">
        <f t="shared" si="3"/>
        <v>-316.03900061183867</v>
      </c>
      <c r="F71" s="26">
        <f t="shared" si="4"/>
        <v>359860.00299204647</v>
      </c>
    </row>
    <row r="72" spans="2:6" ht="14.25">
      <c r="B72" s="24">
        <v>14</v>
      </c>
      <c r="C72" s="25">
        <v>1233.6052741935484</v>
      </c>
      <c r="D72" s="25">
        <v>1549.6442748053871</v>
      </c>
      <c r="E72" s="25">
        <f t="shared" si="3"/>
        <v>-316.03900061183867</v>
      </c>
      <c r="F72" s="26">
        <f t="shared" si="4"/>
        <v>359543.96399143466</v>
      </c>
    </row>
    <row r="73" spans="2:6" ht="14.25">
      <c r="B73" s="24">
        <v>15</v>
      </c>
      <c r="C73" s="25">
        <v>1233.6052741935484</v>
      </c>
      <c r="D73" s="25">
        <v>1549.6442748053871</v>
      </c>
      <c r="E73" s="25">
        <f t="shared" si="3"/>
        <v>-316.03900061183867</v>
      </c>
      <c r="F73" s="26">
        <f t="shared" si="4"/>
        <v>359227.92499082285</v>
      </c>
    </row>
    <row r="74" spans="2:6" ht="14.25">
      <c r="B74" s="24">
        <v>16</v>
      </c>
      <c r="C74" s="25">
        <v>1233.6052741935484</v>
      </c>
      <c r="D74" s="25">
        <v>1549.6442748053871</v>
      </c>
      <c r="E74" s="25">
        <f t="shared" si="3"/>
        <v>-316.03900061183867</v>
      </c>
      <c r="F74" s="26">
        <f t="shared" si="4"/>
        <v>358911.88599021104</v>
      </c>
    </row>
    <row r="75" spans="2:6" ht="14.25">
      <c r="B75" s="24">
        <v>17</v>
      </c>
      <c r="C75" s="25">
        <v>1233.6052741935484</v>
      </c>
      <c r="D75" s="25">
        <v>1549.6442748053871</v>
      </c>
      <c r="E75" s="25">
        <f t="shared" si="3"/>
        <v>-316.03900061183867</v>
      </c>
      <c r="F75" s="26">
        <f t="shared" si="4"/>
        <v>358595.84698959923</v>
      </c>
    </row>
    <row r="76" spans="2:6" ht="14.25">
      <c r="B76" s="24">
        <v>18</v>
      </c>
      <c r="C76" s="25">
        <v>1233.6052741935484</v>
      </c>
      <c r="D76" s="25">
        <v>1549.6442748053871</v>
      </c>
      <c r="E76" s="25">
        <f t="shared" si="3"/>
        <v>-316.03900061183867</v>
      </c>
      <c r="F76" s="26">
        <f t="shared" si="4"/>
        <v>358279.80798898742</v>
      </c>
    </row>
    <row r="77" spans="2:6" ht="14.25">
      <c r="B77" s="24">
        <v>19</v>
      </c>
      <c r="C77" s="25">
        <v>1233.6052741935484</v>
      </c>
      <c r="D77" s="25">
        <v>1549.6442748053871</v>
      </c>
      <c r="E77" s="25">
        <f t="shared" si="3"/>
        <v>-316.03900061183867</v>
      </c>
      <c r="F77" s="26">
        <f t="shared" si="4"/>
        <v>357963.76898837561</v>
      </c>
    </row>
    <row r="78" spans="2:6" ht="14.25">
      <c r="B78" s="24">
        <v>20</v>
      </c>
      <c r="C78" s="25">
        <v>1233.6052741935484</v>
      </c>
      <c r="D78" s="25">
        <v>1549.6442748053871</v>
      </c>
      <c r="E78" s="25">
        <f t="shared" si="3"/>
        <v>-316.03900061183867</v>
      </c>
      <c r="F78" s="26">
        <f t="shared" si="4"/>
        <v>357647.7299877638</v>
      </c>
    </row>
    <row r="79" spans="2:6" ht="14.25">
      <c r="B79" s="24">
        <v>21</v>
      </c>
      <c r="C79" s="25">
        <v>1233.6052741935484</v>
      </c>
      <c r="D79" s="25">
        <v>1549.6442748053871</v>
      </c>
      <c r="E79" s="25">
        <f t="shared" si="3"/>
        <v>-316.03900061183867</v>
      </c>
      <c r="F79" s="26">
        <f t="shared" si="4"/>
        <v>357331.69098715199</v>
      </c>
    </row>
    <row r="80" spans="2:6" ht="14.25">
      <c r="B80" s="24">
        <v>22</v>
      </c>
      <c r="C80" s="25">
        <v>1233.6052741935484</v>
      </c>
      <c r="D80" s="25">
        <v>1549.6442748053871</v>
      </c>
      <c r="E80" s="25">
        <f t="shared" si="3"/>
        <v>-316.03900061183867</v>
      </c>
      <c r="F80" s="26">
        <f t="shared" si="4"/>
        <v>357015.65198654018</v>
      </c>
    </row>
    <row r="81" spans="2:7" ht="14.25">
      <c r="B81" s="24">
        <v>23</v>
      </c>
      <c r="C81" s="25">
        <v>1233.6052741935484</v>
      </c>
      <c r="D81" s="25">
        <v>1549.6442748053871</v>
      </c>
      <c r="E81" s="25">
        <f t="shared" si="3"/>
        <v>-316.03900061183867</v>
      </c>
      <c r="F81" s="26">
        <f t="shared" si="4"/>
        <v>356699.61298592837</v>
      </c>
    </row>
    <row r="82" spans="2:7" ht="14.25">
      <c r="B82" s="24">
        <v>24</v>
      </c>
      <c r="C82" s="25">
        <v>1233.6052741935484</v>
      </c>
      <c r="D82" s="25">
        <v>1549.6442748053871</v>
      </c>
      <c r="E82" s="25">
        <f t="shared" si="3"/>
        <v>-316.03900061183867</v>
      </c>
      <c r="F82" s="26">
        <f t="shared" si="4"/>
        <v>356383.57398531656</v>
      </c>
    </row>
    <row r="83" spans="2:7" ht="14.25">
      <c r="B83" s="24">
        <v>25</v>
      </c>
      <c r="C83" s="25">
        <v>1233.6052741935484</v>
      </c>
      <c r="D83" s="25">
        <v>1549.6442748053871</v>
      </c>
      <c r="E83" s="25">
        <f t="shared" si="3"/>
        <v>-316.03900061183867</v>
      </c>
      <c r="F83" s="26">
        <f t="shared" si="4"/>
        <v>356067.53498470475</v>
      </c>
    </row>
    <row r="84" spans="2:7" ht="14.25">
      <c r="B84" s="24">
        <v>26</v>
      </c>
      <c r="C84" s="25">
        <v>1233.6052741935484</v>
      </c>
      <c r="D84" s="25">
        <v>1549.6442748053871</v>
      </c>
      <c r="E84" s="25">
        <f t="shared" si="3"/>
        <v>-316.03900061183867</v>
      </c>
      <c r="F84" s="26">
        <f t="shared" si="4"/>
        <v>355751.49598409294</v>
      </c>
    </row>
    <row r="85" spans="2:7" ht="14.25">
      <c r="B85" s="24">
        <v>27</v>
      </c>
      <c r="C85" s="25">
        <v>1233.6052741935484</v>
      </c>
      <c r="D85" s="25">
        <v>1549.6442748053871</v>
      </c>
      <c r="E85" s="25">
        <f t="shared" si="3"/>
        <v>-316.03900061183867</v>
      </c>
      <c r="F85" s="26">
        <f t="shared" si="4"/>
        <v>355435.45698348113</v>
      </c>
    </row>
    <row r="86" spans="2:7" ht="14.25">
      <c r="B86" s="24">
        <v>28</v>
      </c>
      <c r="C86" s="25">
        <v>1233.6052741935484</v>
      </c>
      <c r="D86" s="25">
        <v>1549.6442748053871</v>
      </c>
      <c r="E86" s="25">
        <f t="shared" si="3"/>
        <v>-316.03900061183867</v>
      </c>
      <c r="F86" s="26">
        <f t="shared" si="4"/>
        <v>355119.41798286932</v>
      </c>
    </row>
    <row r="87" spans="2:7" ht="14.25">
      <c r="B87" s="24">
        <v>29</v>
      </c>
      <c r="C87" s="25">
        <v>1233.6052741935484</v>
      </c>
      <c r="D87" s="25">
        <v>1549.6442748053871</v>
      </c>
      <c r="E87" s="25">
        <f t="shared" si="3"/>
        <v>-316.03900061183867</v>
      </c>
      <c r="F87" s="26">
        <f t="shared" si="4"/>
        <v>354803.37898225751</v>
      </c>
    </row>
    <row r="88" spans="2:7" ht="14.25">
      <c r="B88" s="24">
        <v>30</v>
      </c>
      <c r="C88" s="25">
        <v>1233.6052741935484</v>
      </c>
      <c r="D88" s="25">
        <v>1549.6442748053871</v>
      </c>
      <c r="E88" s="25">
        <f t="shared" si="3"/>
        <v>-316.03900061183867</v>
      </c>
      <c r="F88" s="26">
        <f t="shared" si="4"/>
        <v>354487.33998164569</v>
      </c>
    </row>
    <row r="89" spans="2:7" ht="14.25">
      <c r="B89" s="24">
        <v>31</v>
      </c>
      <c r="C89" s="25">
        <v>1233.6052741935484</v>
      </c>
      <c r="D89" s="25">
        <v>1549.6442748053871</v>
      </c>
      <c r="E89" s="25">
        <f t="shared" si="3"/>
        <v>-316.03900061183867</v>
      </c>
      <c r="F89" s="26">
        <f t="shared" si="4"/>
        <v>354171.30098103388</v>
      </c>
    </row>
    <row r="91" spans="2:7" ht="12.75">
      <c r="F91" s="22">
        <v>951</v>
      </c>
    </row>
    <row r="92" spans="2:7" ht="14.25">
      <c r="B92" s="24">
        <v>1</v>
      </c>
      <c r="C92" s="22">
        <v>192</v>
      </c>
      <c r="D92" s="22">
        <v>172</v>
      </c>
      <c r="E92" s="22">
        <f t="shared" ref="E92:E122" si="5">C92-D92</f>
        <v>20</v>
      </c>
      <c r="F92" s="22">
        <f t="shared" ref="F92:F122" si="6">F91+E92</f>
        <v>971</v>
      </c>
      <c r="G92" s="22">
        <f>E92:E119</f>
        <v>20</v>
      </c>
    </row>
    <row r="93" spans="2:7" ht="14.25">
      <c r="B93" s="24">
        <v>2</v>
      </c>
      <c r="C93" s="22">
        <v>192</v>
      </c>
      <c r="D93" s="22">
        <v>172</v>
      </c>
      <c r="E93" s="22">
        <f t="shared" si="5"/>
        <v>20</v>
      </c>
      <c r="F93" s="22">
        <f t="shared" si="6"/>
        <v>991</v>
      </c>
    </row>
    <row r="94" spans="2:7" ht="14.25">
      <c r="B94" s="24">
        <v>3</v>
      </c>
      <c r="C94" s="22">
        <v>192</v>
      </c>
      <c r="D94" s="22">
        <v>172</v>
      </c>
      <c r="E94" s="22">
        <f t="shared" si="5"/>
        <v>20</v>
      </c>
      <c r="F94" s="22">
        <f t="shared" si="6"/>
        <v>1011</v>
      </c>
    </row>
    <row r="95" spans="2:7" ht="14.25">
      <c r="B95" s="24">
        <v>4</v>
      </c>
      <c r="C95" s="22">
        <v>192</v>
      </c>
      <c r="D95" s="22">
        <v>172</v>
      </c>
      <c r="E95" s="22">
        <f t="shared" si="5"/>
        <v>20</v>
      </c>
      <c r="F95" s="22">
        <f t="shared" si="6"/>
        <v>1031</v>
      </c>
    </row>
    <row r="96" spans="2:7" ht="14.25">
      <c r="B96" s="24">
        <v>5</v>
      </c>
      <c r="C96" s="22">
        <v>192</v>
      </c>
      <c r="D96" s="22">
        <v>172</v>
      </c>
      <c r="E96" s="22">
        <f t="shared" si="5"/>
        <v>20</v>
      </c>
      <c r="F96" s="22">
        <f t="shared" si="6"/>
        <v>1051</v>
      </c>
    </row>
    <row r="97" spans="2:6" ht="14.25">
      <c r="B97" s="24">
        <v>6</v>
      </c>
      <c r="C97" s="22">
        <v>192</v>
      </c>
      <c r="D97" s="22">
        <v>172</v>
      </c>
      <c r="E97" s="22">
        <f t="shared" si="5"/>
        <v>20</v>
      </c>
      <c r="F97" s="22">
        <f t="shared" si="6"/>
        <v>1071</v>
      </c>
    </row>
    <row r="98" spans="2:6" ht="14.25">
      <c r="B98" s="24">
        <v>7</v>
      </c>
      <c r="C98" s="22">
        <v>192</v>
      </c>
      <c r="D98" s="22">
        <v>172</v>
      </c>
      <c r="E98" s="22">
        <f t="shared" si="5"/>
        <v>20</v>
      </c>
      <c r="F98" s="22">
        <f t="shared" si="6"/>
        <v>1091</v>
      </c>
    </row>
    <row r="99" spans="2:6" ht="14.25">
      <c r="B99" s="24">
        <v>8</v>
      </c>
      <c r="C99" s="22">
        <v>192</v>
      </c>
      <c r="D99" s="22">
        <v>172</v>
      </c>
      <c r="E99" s="22">
        <f t="shared" si="5"/>
        <v>20</v>
      </c>
      <c r="F99" s="22">
        <f t="shared" si="6"/>
        <v>1111</v>
      </c>
    </row>
    <row r="100" spans="2:6" ht="14.25">
      <c r="B100" s="24">
        <v>9</v>
      </c>
      <c r="C100" s="22">
        <v>192</v>
      </c>
      <c r="D100" s="22">
        <v>172</v>
      </c>
      <c r="E100" s="22">
        <f t="shared" si="5"/>
        <v>20</v>
      </c>
      <c r="F100" s="22">
        <f t="shared" si="6"/>
        <v>1131</v>
      </c>
    </row>
    <row r="101" spans="2:6" ht="14.25">
      <c r="B101" s="24">
        <v>10</v>
      </c>
      <c r="C101" s="22">
        <v>192</v>
      </c>
      <c r="D101" s="22">
        <v>172</v>
      </c>
      <c r="E101" s="22">
        <f t="shared" si="5"/>
        <v>20</v>
      </c>
      <c r="F101" s="22">
        <f t="shared" si="6"/>
        <v>1151</v>
      </c>
    </row>
    <row r="102" spans="2:6" ht="14.25">
      <c r="B102" s="24">
        <v>11</v>
      </c>
      <c r="C102" s="22">
        <v>192</v>
      </c>
      <c r="D102" s="22">
        <v>172</v>
      </c>
      <c r="E102" s="22">
        <f t="shared" si="5"/>
        <v>20</v>
      </c>
      <c r="F102" s="22">
        <f t="shared" si="6"/>
        <v>1171</v>
      </c>
    </row>
    <row r="103" spans="2:6" ht="14.25">
      <c r="B103" s="24">
        <v>12</v>
      </c>
      <c r="C103" s="22">
        <v>192</v>
      </c>
      <c r="D103" s="22">
        <v>172</v>
      </c>
      <c r="E103" s="22">
        <f t="shared" si="5"/>
        <v>20</v>
      </c>
      <c r="F103" s="22">
        <f t="shared" si="6"/>
        <v>1191</v>
      </c>
    </row>
    <row r="104" spans="2:6" ht="14.25">
      <c r="B104" s="24">
        <v>13</v>
      </c>
      <c r="C104" s="22">
        <v>192</v>
      </c>
      <c r="D104" s="22">
        <v>172</v>
      </c>
      <c r="E104" s="22">
        <f t="shared" si="5"/>
        <v>20</v>
      </c>
      <c r="F104" s="22">
        <f t="shared" si="6"/>
        <v>1211</v>
      </c>
    </row>
    <row r="105" spans="2:6" ht="14.25">
      <c r="B105" s="24">
        <v>14</v>
      </c>
      <c r="C105" s="22">
        <v>192</v>
      </c>
      <c r="D105" s="22">
        <v>172</v>
      </c>
      <c r="E105" s="22">
        <f t="shared" si="5"/>
        <v>20</v>
      </c>
      <c r="F105" s="22">
        <f t="shared" si="6"/>
        <v>1231</v>
      </c>
    </row>
    <row r="106" spans="2:6" ht="14.25">
      <c r="B106" s="24">
        <v>15</v>
      </c>
      <c r="C106" s="22">
        <v>192</v>
      </c>
      <c r="D106" s="22">
        <v>172</v>
      </c>
      <c r="E106" s="22">
        <f t="shared" si="5"/>
        <v>20</v>
      </c>
      <c r="F106" s="22">
        <f t="shared" si="6"/>
        <v>1251</v>
      </c>
    </row>
    <row r="107" spans="2:6" ht="14.25">
      <c r="B107" s="24">
        <v>16</v>
      </c>
      <c r="C107" s="22">
        <v>192</v>
      </c>
      <c r="D107" s="22">
        <v>172</v>
      </c>
      <c r="E107" s="22">
        <f t="shared" si="5"/>
        <v>20</v>
      </c>
      <c r="F107" s="22">
        <f t="shared" si="6"/>
        <v>1271</v>
      </c>
    </row>
    <row r="108" spans="2:6" ht="14.25">
      <c r="B108" s="24">
        <v>17</v>
      </c>
      <c r="C108" s="22">
        <v>192</v>
      </c>
      <c r="D108" s="22">
        <v>172</v>
      </c>
      <c r="E108" s="22">
        <f t="shared" si="5"/>
        <v>20</v>
      </c>
      <c r="F108" s="22">
        <f t="shared" si="6"/>
        <v>1291</v>
      </c>
    </row>
    <row r="109" spans="2:6" ht="14.25">
      <c r="B109" s="24">
        <v>18</v>
      </c>
      <c r="C109" s="22">
        <v>192</v>
      </c>
      <c r="D109" s="22">
        <v>172</v>
      </c>
      <c r="E109" s="22">
        <f t="shared" si="5"/>
        <v>20</v>
      </c>
      <c r="F109" s="22">
        <f t="shared" si="6"/>
        <v>1311</v>
      </c>
    </row>
    <row r="110" spans="2:6" ht="14.25">
      <c r="B110" s="24">
        <v>19</v>
      </c>
      <c r="C110" s="22">
        <v>192</v>
      </c>
      <c r="D110" s="22">
        <v>172</v>
      </c>
      <c r="E110" s="22">
        <f t="shared" si="5"/>
        <v>20</v>
      </c>
      <c r="F110" s="22">
        <f t="shared" si="6"/>
        <v>1331</v>
      </c>
    </row>
    <row r="111" spans="2:6" ht="14.25">
      <c r="B111" s="24">
        <v>20</v>
      </c>
      <c r="C111" s="22">
        <v>192</v>
      </c>
      <c r="D111" s="22">
        <v>172</v>
      </c>
      <c r="E111" s="22">
        <f t="shared" si="5"/>
        <v>20</v>
      </c>
      <c r="F111" s="22">
        <f t="shared" si="6"/>
        <v>1351</v>
      </c>
    </row>
    <row r="112" spans="2:6" ht="14.25">
      <c r="B112" s="24">
        <v>21</v>
      </c>
      <c r="C112" s="22">
        <v>192</v>
      </c>
      <c r="D112" s="22">
        <v>172</v>
      </c>
      <c r="E112" s="22">
        <f t="shared" si="5"/>
        <v>20</v>
      </c>
      <c r="F112" s="22">
        <f t="shared" si="6"/>
        <v>1371</v>
      </c>
    </row>
    <row r="113" spans="2:7" ht="14.25">
      <c r="B113" s="24">
        <v>22</v>
      </c>
      <c r="C113" s="22">
        <v>192</v>
      </c>
      <c r="D113" s="22">
        <v>172</v>
      </c>
      <c r="E113" s="22">
        <f t="shared" si="5"/>
        <v>20</v>
      </c>
      <c r="F113" s="22">
        <f t="shared" si="6"/>
        <v>1391</v>
      </c>
    </row>
    <row r="114" spans="2:7" ht="14.25">
      <c r="B114" s="24">
        <v>23</v>
      </c>
      <c r="C114" s="22">
        <v>192</v>
      </c>
      <c r="D114" s="22">
        <v>172</v>
      </c>
      <c r="E114" s="22">
        <f t="shared" si="5"/>
        <v>20</v>
      </c>
      <c r="F114" s="22">
        <f t="shared" si="6"/>
        <v>1411</v>
      </c>
    </row>
    <row r="115" spans="2:7" ht="14.25">
      <c r="B115" s="24">
        <v>24</v>
      </c>
      <c r="C115" s="22">
        <v>192</v>
      </c>
      <c r="D115" s="22">
        <v>172</v>
      </c>
      <c r="E115" s="22">
        <f t="shared" si="5"/>
        <v>20</v>
      </c>
      <c r="F115" s="22">
        <f t="shared" si="6"/>
        <v>1431</v>
      </c>
    </row>
    <row r="116" spans="2:7" ht="14.25">
      <c r="B116" s="24">
        <v>25</v>
      </c>
      <c r="C116" s="22">
        <v>192</v>
      </c>
      <c r="D116" s="22">
        <v>172</v>
      </c>
      <c r="E116" s="22">
        <f t="shared" si="5"/>
        <v>20</v>
      </c>
      <c r="F116" s="22">
        <f t="shared" si="6"/>
        <v>1451</v>
      </c>
    </row>
    <row r="117" spans="2:7" ht="14.25">
      <c r="B117" s="24">
        <v>26</v>
      </c>
      <c r="C117" s="22">
        <v>192</v>
      </c>
      <c r="D117" s="22">
        <v>172</v>
      </c>
      <c r="E117" s="22">
        <f t="shared" si="5"/>
        <v>20</v>
      </c>
      <c r="F117" s="22">
        <f t="shared" si="6"/>
        <v>1471</v>
      </c>
      <c r="G117" s="22">
        <f>SUM(E92:E117)</f>
        <v>520</v>
      </c>
    </row>
    <row r="118" spans="2:7" ht="14.25">
      <c r="B118" s="24">
        <v>27</v>
      </c>
      <c r="C118" s="22">
        <v>192</v>
      </c>
      <c r="D118" s="22">
        <v>172</v>
      </c>
      <c r="E118" s="22">
        <f t="shared" si="5"/>
        <v>20</v>
      </c>
      <c r="F118" s="22">
        <f t="shared" si="6"/>
        <v>1491</v>
      </c>
      <c r="G118" s="22">
        <f>G117+C118+F91</f>
        <v>1663</v>
      </c>
    </row>
    <row r="119" spans="2:7" ht="14.25">
      <c r="B119" s="24">
        <v>28</v>
      </c>
      <c r="C119" s="22">
        <v>192</v>
      </c>
      <c r="D119" s="22">
        <v>172</v>
      </c>
      <c r="E119" s="22">
        <f t="shared" si="5"/>
        <v>20</v>
      </c>
      <c r="F119" s="22">
        <f t="shared" si="6"/>
        <v>1511</v>
      </c>
      <c r="G119" s="22">
        <f>F118+C119</f>
        <v>1683</v>
      </c>
    </row>
    <row r="120" spans="2:7" ht="14.25">
      <c r="B120" s="24">
        <v>29</v>
      </c>
      <c r="C120" s="22">
        <v>192</v>
      </c>
      <c r="D120" s="22">
        <v>172</v>
      </c>
      <c r="E120" s="22">
        <f t="shared" si="5"/>
        <v>20</v>
      </c>
      <c r="F120" s="22">
        <f t="shared" si="6"/>
        <v>1531</v>
      </c>
    </row>
    <row r="121" spans="2:7" ht="14.25">
      <c r="B121" s="24">
        <v>30</v>
      </c>
      <c r="C121" s="22">
        <v>192</v>
      </c>
      <c r="D121" s="22">
        <v>172</v>
      </c>
      <c r="E121" s="22">
        <f t="shared" si="5"/>
        <v>20</v>
      </c>
      <c r="F121" s="22">
        <f t="shared" si="6"/>
        <v>1551</v>
      </c>
      <c r="G121" s="22">
        <f>F120+C121</f>
        <v>1723</v>
      </c>
    </row>
    <row r="122" spans="2:7" ht="14.25">
      <c r="B122" s="24">
        <v>31</v>
      </c>
      <c r="C122" s="22">
        <v>192</v>
      </c>
      <c r="D122" s="22">
        <v>172</v>
      </c>
      <c r="E122" s="22">
        <f t="shared" si="5"/>
        <v>20</v>
      </c>
      <c r="F122" s="22">
        <f t="shared" si="6"/>
        <v>1571</v>
      </c>
    </row>
  </sheetData>
  <mergeCells count="27">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2:J32"/>
    <mergeCell ref="B33:J33"/>
    <mergeCell ref="B34:J34"/>
    <mergeCell ref="B35:J35"/>
    <mergeCell ref="B36:J36"/>
    <mergeCell ref="B30:J30"/>
    <mergeCell ref="B31:J31"/>
    <mergeCell ref="B25:J25"/>
    <mergeCell ref="B26:J26"/>
    <mergeCell ref="B27:J27"/>
    <mergeCell ref="B28:J28"/>
    <mergeCell ref="B29:J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28 Agustus 2022</vt:lpstr>
      <vt:lpstr>29 Agustus 2022</vt:lpstr>
      <vt:lpstr>30 Agustus 2022</vt:lpstr>
      <vt:lpstr>31 Agustus 2022</vt:lpstr>
      <vt:lpstr>1 September 2022</vt:lpstr>
      <vt:lpstr>2 September 2022</vt:lpstr>
      <vt:lpstr>3 September 2022</vt:lpstr>
      <vt:lpstr>4 September 2022</vt:lpstr>
      <vt:lpstr>5 September 2022</vt:lpstr>
      <vt:lpstr>6 September 2022</vt:lpstr>
      <vt:lpstr>7 September 2022</vt:lpstr>
      <vt:lpstr>8 September 2022</vt:lpstr>
      <vt:lpstr>9 September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2022-09-20T03:09:26Z</dcterms:modified>
</cp:coreProperties>
</file>